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CDKT" sheetId="1" r:id="rId1"/>
    <sheet name="KQKD" sheetId="2" r:id="rId2"/>
    <sheet name="LCTT" sheetId="3" r:id="rId3"/>
    <sheet name="TM BCTC" sheetId="4" r:id="rId4"/>
  </sheets>
  <definedNames>
    <definedName name="_xlnm.Print_Titles" localSheetId="0">'CDKT'!$8:$8</definedName>
  </definedNames>
  <calcPr fullCalcOnLoad="1"/>
</workbook>
</file>

<file path=xl/sharedStrings.xml><?xml version="1.0" encoding="utf-8"?>
<sst xmlns="http://schemas.openxmlformats.org/spreadsheetml/2006/main" count="807" uniqueCount="650">
  <si>
    <t>Báo cáo tài chính</t>
  </si>
  <si>
    <t>Chỉ tiêu</t>
  </si>
  <si>
    <t>Số đầu năm</t>
  </si>
  <si>
    <t>Số cuối kỳ</t>
  </si>
  <si>
    <t>TÀI SẢN</t>
  </si>
  <si>
    <t>A- TÀI SẢN NGẮN HẠN</t>
  </si>
  <si>
    <t>100</t>
  </si>
  <si>
    <t>I. Tiền và các khoản tương đương tiền</t>
  </si>
  <si>
    <t>110</t>
  </si>
  <si>
    <t>1. Tiền</t>
  </si>
  <si>
    <t>111</t>
  </si>
  <si>
    <t>2. Các khoản tương đương tiền</t>
  </si>
  <si>
    <t>112</t>
  </si>
  <si>
    <t>II. Các khoản đầu tư tài chính ngắn hạn</t>
  </si>
  <si>
    <t>120</t>
  </si>
  <si>
    <t>1. Đầu tư ngắn hạn</t>
  </si>
  <si>
    <t>121</t>
  </si>
  <si>
    <t>2. Dự phòng giảm giá đầu tư ngắn hạn</t>
  </si>
  <si>
    <t>129</t>
  </si>
  <si>
    <t>III. Các khoản phải thu ngắn hạn</t>
  </si>
  <si>
    <t>130</t>
  </si>
  <si>
    <t>1. Phải thu khách hàng</t>
  </si>
  <si>
    <t>131</t>
  </si>
  <si>
    <t>2. Trả trước cho người bán</t>
  </si>
  <si>
    <t>132</t>
  </si>
  <si>
    <t>3. Phải thu nội bộ ngắn hạn</t>
  </si>
  <si>
    <t>133</t>
  </si>
  <si>
    <t>4. Phải thu theo tiến độ kế hoạch hợp đồng xây dựng</t>
  </si>
  <si>
    <t>134</t>
  </si>
  <si>
    <t>5. Các khoản phải thu khác</t>
  </si>
  <si>
    <t>135</t>
  </si>
  <si>
    <t>6. Dự phòng phải thu ngắn hạn khó đòi</t>
  </si>
  <si>
    <t>139</t>
  </si>
  <si>
    <t>IV. Hàng tồn kho</t>
  </si>
  <si>
    <t>140</t>
  </si>
  <si>
    <t>1. Hàng tồn kho</t>
  </si>
  <si>
    <t>141</t>
  </si>
  <si>
    <t>2. Dự phòng giảm giá hàng tồn kho</t>
  </si>
  <si>
    <t>149</t>
  </si>
  <si>
    <t>V.Tài sản ngắn hạn khác</t>
  </si>
  <si>
    <t>150</t>
  </si>
  <si>
    <t>1. Chi phí trả trước ngắn hạn</t>
  </si>
  <si>
    <t>151</t>
  </si>
  <si>
    <t>2. Thuế GTGT được khấu trừ</t>
  </si>
  <si>
    <t>152</t>
  </si>
  <si>
    <t>3. Thuế và các khoản khác phải thu Nhà nước</t>
  </si>
  <si>
    <t>154</t>
  </si>
  <si>
    <t>4. Tài sản ngắn hạn khác</t>
  </si>
  <si>
    <t>158</t>
  </si>
  <si>
    <t xml:space="preserve">B. TÀI SẢN DÀI HẠN </t>
  </si>
  <si>
    <t>200</t>
  </si>
  <si>
    <t>I. Các khoản phải thu dài hạn</t>
  </si>
  <si>
    <t>210</t>
  </si>
  <si>
    <t>1. Phải thu dài hạn của khách hàng</t>
  </si>
  <si>
    <t>211</t>
  </si>
  <si>
    <t>2. Vốn kinh doanh ở đơn vị trực thuộc</t>
  </si>
  <si>
    <t>212</t>
  </si>
  <si>
    <t>3. Phải thu dài hạn nội bộ</t>
  </si>
  <si>
    <t>213</t>
  </si>
  <si>
    <t>4. Phải thu dài hạn khác</t>
  </si>
  <si>
    <t>218</t>
  </si>
  <si>
    <t>5. Dự phòng các khoản phải thu dài hạn khó đòi</t>
  </si>
  <si>
    <t>219</t>
  </si>
  <si>
    <t>II.Tài sản cố định</t>
  </si>
  <si>
    <t>220</t>
  </si>
  <si>
    <t>1. Tài sản cố định hữu hình</t>
  </si>
  <si>
    <t>221</t>
  </si>
  <si>
    <t xml:space="preserve">    - Nguyên giá</t>
  </si>
  <si>
    <t>222</t>
  </si>
  <si>
    <t xml:space="preserve">    - Giá trị hao mòn lũy kế</t>
  </si>
  <si>
    <t>223</t>
  </si>
  <si>
    <t>2. Tài sản cố định thuê tài chính</t>
  </si>
  <si>
    <t>224</t>
  </si>
  <si>
    <t>225</t>
  </si>
  <si>
    <t>226</t>
  </si>
  <si>
    <t>3. Tài sản cố định vô hình</t>
  </si>
  <si>
    <t>227</t>
  </si>
  <si>
    <t>228</t>
  </si>
  <si>
    <t>229</t>
  </si>
  <si>
    <t>4. Chi phí xây dựng cơ bản dở dang</t>
  </si>
  <si>
    <t>230</t>
  </si>
  <si>
    <t>III. Bất động sản đầu tư</t>
  </si>
  <si>
    <t>240</t>
  </si>
  <si>
    <t>241</t>
  </si>
  <si>
    <t>242</t>
  </si>
  <si>
    <t>IV. Các khoản đầu tư tài chính dài hạn</t>
  </si>
  <si>
    <t>250</t>
  </si>
  <si>
    <t>1. Đầu tư vào công ty con</t>
  </si>
  <si>
    <t>251</t>
  </si>
  <si>
    <t>2. Đầu tư vào công ty liên kết, liên doanh</t>
  </si>
  <si>
    <t>252</t>
  </si>
  <si>
    <t>3. Đầu tư dài hạn khác</t>
  </si>
  <si>
    <t>258</t>
  </si>
  <si>
    <t>4. Dự phòng giảm giá đầu tư tài chính dài hạn</t>
  </si>
  <si>
    <t>259</t>
  </si>
  <si>
    <t>V. Tài sản dài hạn khác</t>
  </si>
  <si>
    <t>260</t>
  </si>
  <si>
    <t>1. Chi phí trả trước dài hạn</t>
  </si>
  <si>
    <t>261</t>
  </si>
  <si>
    <t>262</t>
  </si>
  <si>
    <t>3. Tài sản dài hạn khác</t>
  </si>
  <si>
    <t>268</t>
  </si>
  <si>
    <t>VI. Lợi thế thương mại</t>
  </si>
  <si>
    <t>269</t>
  </si>
  <si>
    <t>TỔNG CỘNG TÀI SẢN</t>
  </si>
  <si>
    <t>270</t>
  </si>
  <si>
    <t>NGUỒN VỐN</t>
  </si>
  <si>
    <t>A. NỢ PHẢI TRẢ</t>
  </si>
  <si>
    <t>300</t>
  </si>
  <si>
    <t>I. Nợ ngắn hạn</t>
  </si>
  <si>
    <t>310</t>
  </si>
  <si>
    <t>1. Vay và nợ ngắn hạn</t>
  </si>
  <si>
    <t>311</t>
  </si>
  <si>
    <t>2. Phải trả người bán</t>
  </si>
  <si>
    <t>312</t>
  </si>
  <si>
    <t>3. Người mua trả tiền trước</t>
  </si>
  <si>
    <t>313</t>
  </si>
  <si>
    <t>4. Thuế và các khoản phải nộp nhà nước</t>
  </si>
  <si>
    <t>314</t>
  </si>
  <si>
    <t>5. Phải trả người lao động</t>
  </si>
  <si>
    <t>315</t>
  </si>
  <si>
    <t>6. Chi phí phải trả</t>
  </si>
  <si>
    <t>316</t>
  </si>
  <si>
    <t>7. Phải trả nội bộ</t>
  </si>
  <si>
    <t>317</t>
  </si>
  <si>
    <t>8. Phải trả theo tiến độ kế hoạch hợp đồng xây dựng</t>
  </si>
  <si>
    <t>318</t>
  </si>
  <si>
    <t>9. Các khoản phải trả, phải nộp ngắn hạn khác</t>
  </si>
  <si>
    <t>319</t>
  </si>
  <si>
    <t>10. Dự phòng phải trả ngắn hạn</t>
  </si>
  <si>
    <t>320</t>
  </si>
  <si>
    <t>11. Quỹ khen thưởng phúc lợi</t>
  </si>
  <si>
    <t>323</t>
  </si>
  <si>
    <t>II. Nợ dài hạn</t>
  </si>
  <si>
    <t>330</t>
  </si>
  <si>
    <t>1. Phải trả dài hạn người bán</t>
  </si>
  <si>
    <t>331</t>
  </si>
  <si>
    <t>2. Phải trả dài hạn nội bộ</t>
  </si>
  <si>
    <t>332</t>
  </si>
  <si>
    <t>3. Phải trả dài hạn khác</t>
  </si>
  <si>
    <t>333</t>
  </si>
  <si>
    <t>4. Vay và nợ dài hạn</t>
  </si>
  <si>
    <t>334</t>
  </si>
  <si>
    <t>5. Thuế thu nhập hoãn lại phải trả</t>
  </si>
  <si>
    <t>335</t>
  </si>
  <si>
    <t>6. Dự phòng trợ cấp mất việc làm</t>
  </si>
  <si>
    <t>336</t>
  </si>
  <si>
    <t>7. Dự phòng phải trả dài hạn</t>
  </si>
  <si>
    <t>337</t>
  </si>
  <si>
    <t>8. Doanh thu chưa thực hiện</t>
  </si>
  <si>
    <t>338</t>
  </si>
  <si>
    <t>9. Quỹ phát triển khoa học và công nghệ</t>
  </si>
  <si>
    <t>339</t>
  </si>
  <si>
    <t>B.VỐN CHỦ SỞ HỮU</t>
  </si>
  <si>
    <t>400</t>
  </si>
  <si>
    <t>I. Vốn chủ sở hữu</t>
  </si>
  <si>
    <t>410</t>
  </si>
  <si>
    <t>1. Vốn đầu tư của chủ sở hữu</t>
  </si>
  <si>
    <t>411</t>
  </si>
  <si>
    <t>2. Thặng dư vốn cổ phần</t>
  </si>
  <si>
    <t>412</t>
  </si>
  <si>
    <t>3. Vốn khác của chủ sở hữu</t>
  </si>
  <si>
    <t>413</t>
  </si>
  <si>
    <t>4. Cổ phiếu quỹ</t>
  </si>
  <si>
    <t>414</t>
  </si>
  <si>
    <t>5. Chênh lệch đánh giá lại tài sản</t>
  </si>
  <si>
    <t>415</t>
  </si>
  <si>
    <t>6. Chênh lệch tỷ giá hối đoái</t>
  </si>
  <si>
    <t>416</t>
  </si>
  <si>
    <t>7. Quỹ đầu tư phát triển</t>
  </si>
  <si>
    <t>417</t>
  </si>
  <si>
    <t>8. Quỹ dự phòng tài chính</t>
  </si>
  <si>
    <t>418</t>
  </si>
  <si>
    <t>9. Quỹ khác thuộc vốn chủ sở hữu</t>
  </si>
  <si>
    <t>419</t>
  </si>
  <si>
    <t>10. Lợi nhuận sau thuế chưa phân phối</t>
  </si>
  <si>
    <t>420</t>
  </si>
  <si>
    <t>11. Nguồn vốn đầu tư XDCB</t>
  </si>
  <si>
    <t>421</t>
  </si>
  <si>
    <t>12. Quỹ hỗ trợ sắp xếp doanh nghiệp</t>
  </si>
  <si>
    <t>422</t>
  </si>
  <si>
    <t>II. Nguồn kinh phí và quỹ khác</t>
  </si>
  <si>
    <t>430</t>
  </si>
  <si>
    <t>1. Nguồn kinh phí</t>
  </si>
  <si>
    <t>432</t>
  </si>
  <si>
    <t>2. Nguồn kinh phí đã hình thành TSCĐ</t>
  </si>
  <si>
    <t>433</t>
  </si>
  <si>
    <t>C. LỢI ÍCH CỔ ĐÔNG THIỂU SỐ</t>
  </si>
  <si>
    <t>439</t>
  </si>
  <si>
    <t>TỔNG CỘNG NGUỒN VỐN</t>
  </si>
  <si>
    <t>440</t>
  </si>
  <si>
    <t>CÁC CHỈ TIÊU NGOÀI BẢNG</t>
  </si>
  <si>
    <t>1. Tài sản thuê ngoài</t>
  </si>
  <si>
    <t>01</t>
  </si>
  <si>
    <t>2. Vật tư, hàng hóa nhận giữ hộ, nhận gia công</t>
  </si>
  <si>
    <t>02</t>
  </si>
  <si>
    <t>3. Hàng hóa nhận bán hộ, nhận ký gửi, ký cược</t>
  </si>
  <si>
    <t>03</t>
  </si>
  <si>
    <t>4. Nợ khó đòi đã xử lý</t>
  </si>
  <si>
    <t>04</t>
  </si>
  <si>
    <t>5. Ngoại tệ các loại</t>
  </si>
  <si>
    <t>05</t>
  </si>
  <si>
    <t>6. Dự toán chi sự nghiệp, dự án</t>
  </si>
  <si>
    <t>06</t>
  </si>
  <si>
    <t>Mã 
chỉ tiêu</t>
  </si>
  <si>
    <t>Thuyết 
minh</t>
  </si>
  <si>
    <t>Kế toán trưởng</t>
  </si>
  <si>
    <t>Hứa Ngọc Chính</t>
  </si>
  <si>
    <t>Giám đốc</t>
  </si>
  <si>
    <t>Lê Minh Hoàng</t>
  </si>
  <si>
    <t>V.1</t>
  </si>
  <si>
    <t>V.3</t>
  </si>
  <si>
    <t>V.4</t>
  </si>
  <si>
    <t>V.5</t>
  </si>
  <si>
    <t>V.6</t>
  </si>
  <si>
    <t>V.7</t>
  </si>
  <si>
    <t>V.11</t>
  </si>
  <si>
    <t>V.12</t>
  </si>
  <si>
    <t>V.13</t>
  </si>
  <si>
    <t>V.14</t>
  </si>
  <si>
    <t>V.15</t>
  </si>
  <si>
    <t>CÔNG TY CỔ PHẦN GẠCH NGÓI CAO CẤP</t>
  </si>
  <si>
    <t>Tel: 0650.2658278    Fax: 0650.3625379</t>
  </si>
  <si>
    <t xml:space="preserve"> - USD</t>
  </si>
  <si>
    <t>Địa chỉ: ấp Cây Chàm, xã Thạnh Phước, Tân Uyên, Bình Dương</t>
  </si>
  <si>
    <t>2. Tài sản thuế thu nhập hoãn lại</t>
  </si>
  <si>
    <t>V.9</t>
  </si>
  <si>
    <t>V.16</t>
  </si>
  <si>
    <t>Quý 04 năm tài chính 2011</t>
  </si>
  <si>
    <t>BẢNG CÂN ĐỐI KẾ TOÁN - QUÝ 04 NĂM 2011</t>
  </si>
  <si>
    <t>Bình Dương, ngày 30 tháng 01 năm 2012</t>
  </si>
  <si>
    <t>CÔNG TY: CP GẠCH NGÓI CAO CẤP</t>
  </si>
  <si>
    <t>Địa chỉ: Ấp cây chàm, xã Thạnh Phước, huyện Tân Uyên, Bình Dương</t>
  </si>
  <si>
    <t>Tel: 0650.3625379       Fax: 0650.3625379</t>
  </si>
  <si>
    <t>BÁO CÁO KẾT QUẢ KINH DOANH - QUÝ 04 NĂM 2011</t>
  </si>
  <si>
    <t xml:space="preserve">Mã 
chỉ tiêu
</t>
  </si>
  <si>
    <t>Quý này 
(năm nay)</t>
  </si>
  <si>
    <t>Quý này 
(năm trước)</t>
  </si>
  <si>
    <t>Số lũy kế từ 
đầu năm đến 
cuối quý này 
(Năm nay)</t>
  </si>
  <si>
    <t>Số lũy kế từ 
đầu năm đến 
cuối quý này 
(Năm trước)</t>
  </si>
  <si>
    <t>1. Doanh thu bán hàng và cung cấp dịch vụ</t>
  </si>
  <si>
    <t>VI.17</t>
  </si>
  <si>
    <t>2. Các khoản giảm trừ doanh thu</t>
  </si>
  <si>
    <t>3. Doanh thu thuần về bán hàng và cung cấp dịch vụ (10 = 01-02)</t>
  </si>
  <si>
    <t>10</t>
  </si>
  <si>
    <t>4. Giá vốn hàng bán</t>
  </si>
  <si>
    <t>11</t>
  </si>
  <si>
    <t>VI.18</t>
  </si>
  <si>
    <t>5. Lợi nhuận gộp về bán hàng và cung cấp dịch vụ(20=10-11)</t>
  </si>
  <si>
    <t>20</t>
  </si>
  <si>
    <t>6. Doanh thu hoạt động tài chính</t>
  </si>
  <si>
    <t>21</t>
  </si>
  <si>
    <t>VI.19</t>
  </si>
  <si>
    <t>7. Chi phí tài chính</t>
  </si>
  <si>
    <t>22</t>
  </si>
  <si>
    <t>VI.20</t>
  </si>
  <si>
    <t xml:space="preserve">  - Trong đó: Chi phí lãi vay</t>
  </si>
  <si>
    <t>23</t>
  </si>
  <si>
    <t>8. Chi phí bán hàng</t>
  </si>
  <si>
    <t>24</t>
  </si>
  <si>
    <t>VI.21</t>
  </si>
  <si>
    <t>9. Chi phí quản lý doanh nghiệp</t>
  </si>
  <si>
    <t>25</t>
  </si>
  <si>
    <t>VI.22</t>
  </si>
  <si>
    <t>10. Lợi nhuận thuần từ hoạt động kinh doanh{30=20+(21-22)-(24+25)}</t>
  </si>
  <si>
    <t>30</t>
  </si>
  <si>
    <t>11. Thu nhập khác</t>
  </si>
  <si>
    <t>31</t>
  </si>
  <si>
    <t>VI.23</t>
  </si>
  <si>
    <t>12. Chi phí khác</t>
  </si>
  <si>
    <t>32</t>
  </si>
  <si>
    <t>VI.24</t>
  </si>
  <si>
    <t>13. Lợi nhuận khác(40=31-32)</t>
  </si>
  <si>
    <t>40</t>
  </si>
  <si>
    <t>14. Phần lãi lỗ trong công ty liên kết, liên doanh</t>
  </si>
  <si>
    <t>45</t>
  </si>
  <si>
    <t>15. Tổng lợi nhuận kế toán trước thuế(50=30+40)</t>
  </si>
  <si>
    <t>50</t>
  </si>
  <si>
    <t>16. Chi phí thuế TNDN hiện hành</t>
  </si>
  <si>
    <t>51</t>
  </si>
  <si>
    <t>VI.26</t>
  </si>
  <si>
    <t>17. Chi phí thuế TNDN hoãn lại</t>
  </si>
  <si>
    <t>52</t>
  </si>
  <si>
    <t>VI.27</t>
  </si>
  <si>
    <t>18. Lợi nhuận sau thuế thu nhập doanh nghiệp(60=50-51-52)</t>
  </si>
  <si>
    <t>60</t>
  </si>
  <si>
    <t>18.1 Lợi nhuận sau thuế của cổ đông thiểu số</t>
  </si>
  <si>
    <t>61</t>
  </si>
  <si>
    <t>18.2 Lợi nhuận sau thuế của cổ đông công ty mẹ</t>
  </si>
  <si>
    <t>62</t>
  </si>
  <si>
    <t>19. Lãi cơ bản trên cổ phiếu(*)</t>
  </si>
  <si>
    <t>70</t>
  </si>
  <si>
    <t>VI.28</t>
  </si>
  <si>
    <t>BÁO CÁO LƯU CHUYỂN TIỀN TỆ - PPTT - QUÝ 04 NĂM 2011</t>
  </si>
  <si>
    <t>Lũy kế từ đầu năm 
đến cuối quý này 
(Năm nay)</t>
  </si>
  <si>
    <t>Lũy kế từ đầu năm 
đến cuối quý này 
(Năm trước)</t>
  </si>
  <si>
    <t>I. Lưu chuyển tiền từ hoạt động kinh doanh</t>
  </si>
  <si>
    <t>1. Tiền thu từ bán hàng, cung cấp dịch vụ và doanh thu khác</t>
  </si>
  <si>
    <t>2. Tiền chi trả cho người cung cấp hàng hóa và dịch vụ</t>
  </si>
  <si>
    <t>3. Tiền chi trả cho người lao động</t>
  </si>
  <si>
    <t>4. Tiền chi trả lãi vay</t>
  </si>
  <si>
    <t xml:space="preserve">5. Tiền chi nộp thuế thu nhập doanh nghiệp </t>
  </si>
  <si>
    <t>6. Tiền thu khác từ hoạt động kinh doanh</t>
  </si>
  <si>
    <t>7. Tiền chi khác cho hoạt động kinh doanh</t>
  </si>
  <si>
    <t>07</t>
  </si>
  <si>
    <t>Lưu chuyển tiền thuần từ hoạt động kinh doanh</t>
  </si>
  <si>
    <t>II. Lưu chuyển tiền từ hoạt động đầu tư</t>
  </si>
  <si>
    <t>1.Tiền chi để mua sắm, xây dựng TSCĐ và các tài sản dài hạn khác</t>
  </si>
  <si>
    <t>2.Tiền thu từ thanh lý, nhượng bán TSCĐ và các tài sản dài hạn khác</t>
  </si>
  <si>
    <t>3.Tiền chi cho vay, mua các công cụ nợ của đơn vị khác</t>
  </si>
  <si>
    <t>4.Tiền thu hồi cho vay, bán lại các công cụ nợ của đơn vị khác</t>
  </si>
  <si>
    <t>5.Tiền chi đầu tư góp vốn vào đơn vị khác</t>
  </si>
  <si>
    <t>6.Tiền thu hồi đầu tư góp vốn vào đơn vị khác</t>
  </si>
  <si>
    <t>26</t>
  </si>
  <si>
    <t>7.Tiền thu lãi cho vay, cổ tức và lợi nhuận được chia</t>
  </si>
  <si>
    <t>27</t>
  </si>
  <si>
    <t>Lưu chuyển tiền thuần từ hoạt động đầu tư</t>
  </si>
  <si>
    <t>III. Lưu chuyển tiền từ hoạt động tài chính</t>
  </si>
  <si>
    <t>1.Tiền thu từ phát hành cổ phiếu, nhận vốn góp của chủ sở hữu</t>
  </si>
  <si>
    <t>2.Tiền chi trả vốn góp cho các chủ sở hữu, mua lại cổ phiếu của doanh nghiệp đã phát hành</t>
  </si>
  <si>
    <t>3.Tiền vay ngắn hạn, dài hạn nhận được</t>
  </si>
  <si>
    <t>33</t>
  </si>
  <si>
    <t>4.Tiền chi trả nợ gốc vay</t>
  </si>
  <si>
    <t>34</t>
  </si>
  <si>
    <t>5.Tiền chi trả nợ thuê tài chính</t>
  </si>
  <si>
    <t>35</t>
  </si>
  <si>
    <t>6. Cổ tức, lợi nhuận đã trả cho chủ sở hữu</t>
  </si>
  <si>
    <t>36</t>
  </si>
  <si>
    <t>Lưu chuyển tiền thuần từ hoạt động tài chính</t>
  </si>
  <si>
    <t>Lưu chuyển tiền thuần trong kỳ (50 = 20+30+40)</t>
  </si>
  <si>
    <t>Tiền và tương đương tiền đầu kỳ</t>
  </si>
  <si>
    <t>Ảnh hưởng của thay đổi tỷ giá hối đoái quy đổi ngoại tệ</t>
  </si>
  <si>
    <t>Tiền và tương đương tiền cuối kỳ (70 = 50+60+61)</t>
  </si>
  <si>
    <t>COÂNG TY COÅ PHAÀN GAÏCH NGOÙI CAO CAÁP</t>
  </si>
  <si>
    <t>Baùo caùo taøi chính</t>
  </si>
  <si>
    <t>Aáp Caây Chaøm, xaõ Thaïnh Phöôùc, huyeän Taân Uyeân, Bình Döông</t>
  </si>
  <si>
    <t>Cho quyù taøi chính keát thuùc ngaøy 31/12/2011</t>
  </si>
  <si>
    <t xml:space="preserve">MST: 3 7 0 0 7 6 2 4 6 4 </t>
  </si>
  <si>
    <t>BAÛN THUYEÁT MINH BAÙO CAÙO TAØI CHÍNH</t>
  </si>
  <si>
    <t>Quyù 04 naêm 2011</t>
  </si>
  <si>
    <t>I - ÑAËC ÑIEÅM HOAÏT ÑOÄNG CUÛA DOANH NGHIEÄP</t>
  </si>
  <si>
    <t xml:space="preserve">  1. Hình thöùc sôû höõu voán : Coâng ty Coå Phaàn</t>
  </si>
  <si>
    <t xml:space="preserve">  2. Lónh vöïc kinh doanh : Saûn xuaát coâng nghieäp</t>
  </si>
  <si>
    <t xml:space="preserve">  3. Ngaønh ngheà kinh doanh : Saûn xuaát gaïch ngoùi ñaát seùt nung baèng loø tuynel, khai thaùc ñaát seùt gaïch ngoùi</t>
  </si>
  <si>
    <t>II -KYØ KEÁ TOAÙN, ÑÔN VÒ TIEÀN TEÄ SÖÛ DUÏNG TRONG KEÁ TOAÙN</t>
  </si>
  <si>
    <t xml:space="preserve">  1. Kyø keá toaùn naêm (baét ñaàu töø ngaøy 01 thaùng 01, keát thuùc vaøo ngaøy 31 thaùng 12).</t>
  </si>
  <si>
    <t xml:space="preserve">  2. Ñôn vò tieàn teä söû duïng trong keá toaùn: Ñoàng Vieät Nam</t>
  </si>
  <si>
    <t>III - CHUAÅN MÖÏC VAØ CHEÁ ÑOÄ KEÁ TOAÙN AÙP DUÏNG</t>
  </si>
  <si>
    <t xml:space="preserve">  1. Cheá ñoä keá toaùn aùp duïng: Coâng ty aùp duïng cheá ñoä keá toaùn Vieät Nam ban haønh theo Quyeát ñònh soá 15/2006/QÑ-BTC ngaøy 20/03/2006, caùc Chuaån möïc keá toaùn Vieät Nam do BTC ban haønh vaø caùc vaên baûn söûa ñoåi, boå sung, höôùng daãn thöïc hieän keøm theo.</t>
  </si>
  <si>
    <t xml:space="preserve">  2. Tuyeân boá veà vieäc tuaân thuû Chuaån möïc keá toaùn vaø Cheá ñoä keá toaùn: Coâng ty ñaõ aùp duïng caùc Chuaån möïc keá toaùn Vieät Nam vaø Cheá ñoä keá toaùn Vieät Nam trong vieäc laäp vaø trình baøy Baùo caùo taøi chính.</t>
  </si>
  <si>
    <t xml:space="preserve">  3. Hình thöùc keá toaùn aùp duïng:  Soå nhaät kyù chung</t>
  </si>
  <si>
    <t>IV - CAÙC CHÍNH SAÙCH KEÁ TOAÙN AÙP DUÏNG</t>
  </si>
  <si>
    <t xml:space="preserve">  1. Nguyeân taéc ghi nhaän caùc khoaûn tieàn vaø caùc khoaûn töôïng ñöông tieàn: </t>
  </si>
  <si>
    <t xml:space="preserve">   - Nguyeân taéc xaùc ñònh caùc khoaûn töông ñöông tieàn: laø caùc khoaûn ñaàu tö ngaén haïn khoâng quaù 3 thaùng coù khaû naêng chuyeån</t>
  </si>
  <si>
    <t xml:space="preserve">      ñoåi deã daøng thaønh tieàn vaø khoâng coù nhieàu ruûi ro keå töø ngaøy mua khoaûn ñaàu tö ñoù taïi thôøi ñieåm baùo caùo</t>
  </si>
  <si>
    <t xml:space="preserve">   - Nguyeân taéc vaø phöông phaùp chuyeån ñoåi caùc ñoàng tieàn khaùc ra ñoàng tieàn söû duïng trong keá toaùn.</t>
  </si>
  <si>
    <t xml:space="preserve">     + Caùc nghieäp vuï kinh teá phaùt sinh baèng ngoaïi teä ñöôïc quy ñoåi ra ñoàng Vieät Nam theo tyû giaù giao dòch thöïc teá taïi thôøi ñieåm</t>
  </si>
  <si>
    <t xml:space="preserve">      phaùt sinh nghieäp vuï</t>
  </si>
  <si>
    <t xml:space="preserve">  2.Nguyeân taéc ghi nhaän haøng toàn kho:</t>
  </si>
  <si>
    <t xml:space="preserve">   - Nguyeân taéc ghi nhaän haøng toàn kho: theo giaù goác</t>
  </si>
  <si>
    <t xml:space="preserve">   - Phöông phaùp tính giaù trò haøng toàn kho cuoái kyø: Phöông phaùp bình quaân gia quyeàn</t>
  </si>
  <si>
    <t xml:space="preserve">   - Phöông phaùp haïch toaùn haøng toàn kho : keâ khai thöôøng xuyeân</t>
  </si>
  <si>
    <t xml:space="preserve">   - Phöông phaùp laäp döï phoøng giaûm giaù haøng toàn kho: Ñöôïc laäp vaøo thôøi ñieåm cuoái naêm laø soá cheânh leäch giöõa giaù goác haøng toàn </t>
  </si>
  <si>
    <t xml:space="preserve">     kho lôùn hôn giaù trò thuaàn coù theå thöïc hieän ñöôïc cuûa chuùng.</t>
  </si>
  <si>
    <t xml:space="preserve">  3. Nguyeân taéc ghi nhaän vaø khaáu hao TSCÑ vaø baát ñoäng saûn ñaàu tö:</t>
  </si>
  <si>
    <t xml:space="preserve">   - Nguyeân taéc ghi nhaän TSCÑ höõu hình, TSCÑ voâ hình, TSCÑ thueâ taøi chính: Ñöôïc ghi nhaän theo giaù goác, trong quaù trình söû duïng  </t>
  </si>
  <si>
    <t xml:space="preserve">     ñöôïc ghi nhaän theo 3 chæ tieâu: Nguyeân giaù, hao moøn luõy keá, giaù trò coøn laïi.</t>
  </si>
  <si>
    <t xml:space="preserve">   - Phöông phaùp khaáu hao TSCÑ höõu hình, TSCÑ voâ hình, TSCÑ thueâ taøi chính: AÙp duïng phöông phaùp khaáu hao ñöôøng thaúng</t>
  </si>
  <si>
    <t xml:space="preserve">  4. Nguyeân taéc ghi nhaän vaø voán hoùa caùc khoaûn chi phí ñi vay :</t>
  </si>
  <si>
    <t xml:space="preserve">   - Nguyeân taéc ghi nhaän chi phí ñi vay; Chi phí ñi vay lieân quan tröïc tieáp ñeán vieäc ñaàu tö xaây döïng hoaëc saûn xuaát</t>
  </si>
  <si>
    <t xml:space="preserve">   - Tyû leä voán hoùa ñöôïc söû duïng ñeå xaùc ñònh chi phí ñi vay ñöôïc voán hoùa trong kyø; Chi phí ñi vay ñöôïc voán hoùa trong kyø khoâng </t>
  </si>
  <si>
    <t xml:space="preserve">    ñöôïc vöôït quaù toång soá chi phí ñi vay phaùt sinh trong kyø. Caùc khoaûn laõi tieàn vay vaø khoaûn phaân boå chieát khaáu hoaëc phuï troäi ñöôïc </t>
  </si>
  <si>
    <t xml:space="preserve">    voán hoùa trong kyø khoâng ñöôïc vöôït quaù soá laõi vay thöïc teá phaùt sinh vaø soá phaân boå chieát khaáu hoaëc phuï troäi trong kyø ñoù.</t>
  </si>
  <si>
    <t xml:space="preserve">  5- Nguyeân taéc ghi nhaän vaø voán hoùa caùc khoaûn chi phí khaùc:</t>
  </si>
  <si>
    <t xml:space="preserve">   - Chi phí traû tröôùc; Chi phí traû tröôùc phaân boå cho hoaït ñoäng ñaàu tö xaây döïng cô baûn, caûi taïo, naâng caáp TSCÑ trong kyø ñöôïc voán</t>
  </si>
  <si>
    <t xml:space="preserve">     hoaù vaøo TSCÑ ñang ñöôïc ñaàu tö hoaëc caûi taïo naâng caáp ñoù.</t>
  </si>
  <si>
    <t xml:space="preserve">   - Chi phí khaùc: Chi phí khaùc phuïc vuï cho hoaït ñoäng ñaàu tö xaây döïng cô baûn, caûi taïo, naâng caáp TSCÑ trong kyø ñöôïc voán hoùa vaøo</t>
  </si>
  <si>
    <t xml:space="preserve">    TSCÑ ñang ñöôïc ñaàu tö, hoaëc caûi taïo naâng caáp ñoù.</t>
  </si>
  <si>
    <t xml:space="preserve">   - Phöông phaùp phaân boå chi phí traû tröôùc: Neáu chæ lieân quan ñeán naêm taøi chính hieän taïi thì ñöôïc ghi nhaän vaøo chi phí SXKD </t>
  </si>
  <si>
    <t xml:space="preserve">     trong naêm taøi chính.</t>
  </si>
  <si>
    <r>
      <t xml:space="preserve">  6. Nguyeân taéc ghi nhaän chi phí phaûi traû: </t>
    </r>
    <r>
      <rPr>
        <sz val="10"/>
        <rFont val="VNI-Helve-Condense"/>
        <family val="0"/>
      </rPr>
      <t xml:space="preserve">Caùc khoaûn chi phí thöïc teá chöa phaùt sinh nhöng ñöôïc trích tröôùc vaøo chi phí saûn xuaát </t>
    </r>
  </si>
  <si>
    <t xml:space="preserve">     kinh doanh trong kyø ñaûm baûo khi chi phí thöïc teá phaùt sinh khoâng gaây ñoät bieán cho chi phí SXKD treân cô sôû ñaûm baûo nguuyeân taéc </t>
  </si>
  <si>
    <t>ø     phuø hôïp giöõa doanh thu vaø chi phí. Khi caùc chi phí ñoù phaùt sinh, neáu coù cheânh leäch vôùi soá ñaõ trích thì keá toaùn tieán haønh ghi</t>
  </si>
  <si>
    <t xml:space="preserve">     boå sung hoaëc ghi giaûm chi phi töông öùng vôùi phaàn cheânh leäch.</t>
  </si>
  <si>
    <t xml:space="preserve">  7. Nguyeân taéc ghi nhaän voán chuû sôû höõu:</t>
  </si>
  <si>
    <t xml:space="preserve">   - Nguyeân taéc ghi nhaän voán ñaàu tö cuûa chuû sôû höõu, thaëng dö voán coå phaàn, voán khaùc cuûa chuû sôû höõu: theo soá voán thöïc goùp.</t>
  </si>
  <si>
    <t xml:space="preserve">   - Nguyeân taéc ghi nhaän lôïi nhuaän chöa phaân phoái: laø soá lôïi nhuaän töø caùc hoaït ñoäng cuûa DN sau khi tröø chi phí thueá TNDN</t>
  </si>
  <si>
    <t xml:space="preserve">  8. Nguyeân taéc vaø phöông phaùp ghi nhaän doanh thu:</t>
  </si>
  <si>
    <t xml:space="preserve">   - Doanh thu baùn haøng: tuaân thuû ñaày ñuû 5 ñieàu kieän quy ñònh taïi chuaån möïc keá toaùn soá 14 "Doanh thu vaø thu nhaäp khaùc"</t>
  </si>
  <si>
    <t xml:space="preserve">   - Doanh thu hoaït ñoäng taøi chính: tuaân thuû 2 ñieàu kieän quy ñònh taïi chuaån möïc keá toaùn soá 14 "Doanh thu vaø thu nhaäp khaùc"</t>
  </si>
  <si>
    <t xml:space="preserve">  9. Nguyeân taéc vaø phöông phaùp ghi nhaän chi phí thueá thu nhaäp doanh nghieäp hieän haønh, chi phí thueá TNDN hoaõn laïi :</t>
  </si>
  <si>
    <t xml:space="preserve">   - Chi phí thueá TNDN hieän haønh ñöôïc xaùc ñònh treân cô sôû thu nhaäp chòu thueá vaø thueá suaát thueá TNDN trong kyø hieän haønh</t>
  </si>
  <si>
    <t>V- THOÂNG TIN BOÅ SUNG CHO CAÙC KHOAÛN MUÏC TRÌNH BAØY TRONG BAÛNG CAÂN ÑOÁI KEÁ TOAÙN</t>
  </si>
  <si>
    <t xml:space="preserve"> 1. Tieàn vaø caùc khoaûn töông ñöông tieàn</t>
  </si>
  <si>
    <t>Soá ñaàu naêm</t>
  </si>
  <si>
    <t>Soá cuoái quyù</t>
  </si>
  <si>
    <t xml:space="preserve">   - Tieàn maët taïi quyõ</t>
  </si>
  <si>
    <t xml:space="preserve">   - Tieàn göûi ngaân haøng</t>
  </si>
  <si>
    <t xml:space="preserve">       + Tieàn göûi ngaân haøng khoâng kyø haïn</t>
  </si>
  <si>
    <t xml:space="preserve">         Tieàn göûi VND</t>
  </si>
  <si>
    <t xml:space="preserve">         Tieàn göûi ngoaïi teä ( 44,91 USD quy ñoåi VNÑ)</t>
  </si>
  <si>
    <t xml:space="preserve">       + Tieàn göûi ngaân haøng coù kyø haïn</t>
  </si>
  <si>
    <r>
      <t xml:space="preserve">         Caùc khoaûn töông ñöông tieàn (Tieàn göûi kyø haïn </t>
    </r>
    <r>
      <rPr>
        <u val="single"/>
        <sz val="10"/>
        <rFont val="VNI-Helve-Condense"/>
        <family val="0"/>
      </rPr>
      <t>&lt;</t>
    </r>
    <r>
      <rPr>
        <sz val="10"/>
        <rFont val="VNI-Helve-Condense"/>
        <family val="0"/>
      </rPr>
      <t xml:space="preserve"> 3T)</t>
    </r>
  </si>
  <si>
    <t xml:space="preserve">   - Tieàn göûi taïi Cty CP CK FPT-CN TPHCM (mua coå phieáu)</t>
  </si>
  <si>
    <t xml:space="preserve">                                        Coäng</t>
  </si>
  <si>
    <t xml:space="preserve"> 2. Caùc khoaûn ñaàu tö taøi chính ngaén haïn</t>
  </si>
  <si>
    <t xml:space="preserve"> 3. Caùc khoaûn phaûi thu ngaén haïn</t>
  </si>
  <si>
    <t xml:space="preserve">   3.1/ Phaûi thu khaùch haøng</t>
  </si>
  <si>
    <t xml:space="preserve">   Trong ñoù</t>
  </si>
  <si>
    <t xml:space="preserve">     + Cty TNHH MTV Vaät Lieäu Vaø XD Bình Döông</t>
  </si>
  <si>
    <t xml:space="preserve">     + Cty TNHH TM DV Vaø SX Lyù Khanh                   </t>
  </si>
  <si>
    <t xml:space="preserve">     + Cty TNHH Khoaùng Saûn Vaø XD Trung Thaéng</t>
  </si>
  <si>
    <t xml:space="preserve">     + Cty TNHH Minh Long I</t>
  </si>
  <si>
    <t xml:space="preserve">     + DNTN Minh Tieán</t>
  </si>
  <si>
    <t xml:space="preserve">     + Ñaïi lyù Taân Nam Vieät</t>
  </si>
  <si>
    <t xml:space="preserve">   3.2/ Traû tröôùc cho ngöôøi baùn:</t>
  </si>
  <si>
    <t xml:space="preserve">   Trong ñoù:</t>
  </si>
  <si>
    <t xml:space="preserve"> + Cöûa haøng Thuûy Vaân</t>
  </si>
  <si>
    <t xml:space="preserve"> + Cty TNHH Than Taân Phuø Ñoång</t>
  </si>
  <si>
    <t xml:space="preserve"> + Cty TNHH Mộc Mieân</t>
  </si>
  <si>
    <t xml:space="preserve"> + Cty TNHH MTV Nhaân Taïo</t>
  </si>
  <si>
    <t xml:space="preserve"> + Cty TNHH TV Taøi Chính Keá Toaùn Vaø Kieåm Toaùn Phía Nam</t>
  </si>
  <si>
    <t xml:space="preserve"> + Cty TNHH Minh Long I</t>
  </si>
  <si>
    <t xml:space="preserve"> + DNTN Taân Hoaøng Long</t>
  </si>
  <si>
    <t xml:space="preserve">  3.4/ Phaûi thu khaùc</t>
  </si>
  <si>
    <t xml:space="preserve"> + Laõi tieàn göûi ngaân haøng coù kyø haïn chöa ñaùo haïn</t>
  </si>
  <si>
    <t>Coäng</t>
  </si>
  <si>
    <t xml:space="preserve"> 4. Haøng toàn kho</t>
  </si>
  <si>
    <t xml:space="preserve">  - Nguyeân lieäu, vaät lieäu </t>
  </si>
  <si>
    <t xml:space="preserve">  - Coâng cuï, duïng cuï </t>
  </si>
  <si>
    <t xml:space="preserve">  - Chi phí SX, KD dôõ dang</t>
  </si>
  <si>
    <t xml:space="preserve">  -Thaønh phaåm </t>
  </si>
  <si>
    <t xml:space="preserve"> Coäng giaù goác haøng toàn kho</t>
  </si>
  <si>
    <t xml:space="preserve">  - Döï phoøng giaûm giaù haøng toàn kho</t>
  </si>
  <si>
    <t xml:space="preserve">  - Giaù trò thuaàn coù theå thöïc hieän ñöôïc cuûa haøng toàn kho   </t>
  </si>
  <si>
    <t xml:space="preserve"> 5. Taøi saûn ngaén haïn khaùc</t>
  </si>
  <si>
    <t xml:space="preserve">   - Chi phí traû tröôùc ngaén haïn</t>
  </si>
  <si>
    <t xml:space="preserve">  Trong ñoù</t>
  </si>
  <si>
    <t xml:space="preserve">  Chi phí khai thaùc ñaát ñaàu, khai möông, ñaép ñeâ moû seùt</t>
  </si>
  <si>
    <t xml:space="preserve">  Chi phí hoäi nghò, ñaïi hoäi</t>
  </si>
  <si>
    <t xml:space="preserve">  Chi phí traû tröôùc thôøi gian ngöøng SX ñeå söõa chöõa loø</t>
  </si>
  <si>
    <t xml:space="preserve">   - Taøi saûn ngaén haïn khaùc</t>
  </si>
  <si>
    <t xml:space="preserve">   + Taïm öùng</t>
  </si>
  <si>
    <t xml:space="preserve"> 6. Phaûi thu daøi haïn khaùc</t>
  </si>
  <si>
    <t xml:space="preserve">   - Kyù quyõ caûi taïo, phuïc hoài moâi tröôøng moû seùt Ñoàng Chinh</t>
  </si>
  <si>
    <t>7. Taêng, giaûm taøi saûn coá ñònh höõu hình</t>
  </si>
  <si>
    <t xml:space="preserve">Khoaûn muïc
</t>
  </si>
  <si>
    <t>Nhaø cöûa, vaät kieán truùc</t>
  </si>
  <si>
    <t>Maùy moùc 
thieát bò</t>
  </si>
  <si>
    <t>Phöông tieän 
vaän taûi 
truyeàn daãn</t>
  </si>
  <si>
    <t>Thieát bò 
duïng cuï
 quaûn lyù</t>
  </si>
  <si>
    <t>TSCÑ HH
khaùc</t>
  </si>
  <si>
    <t>Toång coäng</t>
  </si>
  <si>
    <t>Nguyeân giaù TSCÑ höõu hình</t>
  </si>
  <si>
    <t>Soá dö ñaàu năm</t>
  </si>
  <si>
    <t xml:space="preserve">  - Mua trong năm</t>
  </si>
  <si>
    <t xml:space="preserve">  - XDCB hoaøn thaønh</t>
  </si>
  <si>
    <t xml:space="preserve">  - Thanh lyù, nhöôïng baùn</t>
  </si>
  <si>
    <t>Soá dö cuoái quyù</t>
  </si>
  <si>
    <t>Giaù trò hao moøn luõy keá</t>
  </si>
  <si>
    <t>Soá dö ñaàu naêm</t>
  </si>
  <si>
    <t xml:space="preserve">  - Khaáu hao LK töø ñaàu naêm</t>
  </si>
  <si>
    <t>Giaù trò coøn laïi cuûa TSCÑ HH</t>
  </si>
  <si>
    <t xml:space="preserve">  - Taïi ngaøy ñaàu naêm</t>
  </si>
  <si>
    <t xml:space="preserve">  - Taïi ngaøy cuoái quyù</t>
  </si>
  <si>
    <t xml:space="preserve"> 8. Chi phí xaây döïng cô baûn dôû dang:</t>
  </si>
  <si>
    <t xml:space="preserve"> 9. Chi phí traû tröôùc daøi haïn</t>
  </si>
  <si>
    <t xml:space="preserve">  - Chi phí ñeàn buø mua ñaát moû seùt Ñoàng Chinh</t>
  </si>
  <si>
    <t xml:space="preserve">  - Chi phí khaùc moû seùt Ñoàng Chinh</t>
  </si>
  <si>
    <t xml:space="preserve">  - Chi phí söûa chöõa nhaø VP, caên tin, nhaø xe, nhaø baûo veä</t>
  </si>
  <si>
    <t xml:space="preserve">  - Chi phí söûa chöõa xaây nôùi theâm ñuoâi loø nung</t>
  </si>
  <si>
    <t xml:space="preserve">  - Chi phí söûa chöõa ñöôøng vaøo cty</t>
  </si>
  <si>
    <t xml:space="preserve">  - Chi phí söûa chöõa neàn xöôûng saûn xuaát</t>
  </si>
  <si>
    <t xml:space="preserve">  - Chi phí pallet chaát xeáp saûn phaåm</t>
  </si>
  <si>
    <t xml:space="preserve">  - Chi phí söûa chöõa lôùn xe xuùc kawasaki            </t>
  </si>
  <si>
    <t xml:space="preserve">  - Chi phí thay tole, ñoå beâ toâng nhaø xöôûng</t>
  </si>
  <si>
    <t xml:space="preserve">  - Chi phí gia coâng khuoân ngoùi 10 vieân/m2</t>
  </si>
  <si>
    <t xml:space="preserve">  - Chi phí traû tieàn thueâ + thueá CQSDÑ khu ñaát 5646 m2 
    taïi VPCTY (noäp moät laàn, 50 naêm)</t>
  </si>
  <si>
    <t xml:space="preserve">   </t>
  </si>
  <si>
    <t xml:space="preserve"> 10. Caùc khoaûn vay vaø nôï ngaén haïn</t>
  </si>
  <si>
    <t xml:space="preserve"> 11. Phaûi traû ngöôøi baùn</t>
  </si>
  <si>
    <t xml:space="preserve">       + DNTN Minh Tieán</t>
  </si>
  <si>
    <t xml:space="preserve">       + CN cty CP VLXD Khaùnh Hoøa-XN GN Ninh Hoøa TN25</t>
  </si>
  <si>
    <t xml:space="preserve">       + DNTN TM Nhaät Hoaøng Minh</t>
  </si>
  <si>
    <t xml:space="preserve">       + CTY TNHH BEHN MEYER VIEÄT NAM                    </t>
  </si>
  <si>
    <t xml:space="preserve">       + DNTN Troïng Phaùt</t>
  </si>
  <si>
    <t xml:space="preserve">       + Phaïm Coâng Quoác </t>
  </si>
  <si>
    <t xml:space="preserve"> 12. Ngöøôi mua traû tieàn tröôùc</t>
  </si>
  <si>
    <t xml:space="preserve">  - Ñoã Thaønh Loäc</t>
  </si>
  <si>
    <t xml:space="preserve">  - Leâ Hoàng Sôn</t>
  </si>
  <si>
    <t xml:space="preserve">  - Cty TNHH SX TM Ñoâng Hoøa                         </t>
  </si>
  <si>
    <t xml:space="preserve">  - DNTN Minh Tieán</t>
  </si>
  <si>
    <t xml:space="preserve">  - Coâng ty TNHH Kim Dung                            </t>
  </si>
  <si>
    <t xml:space="preserve">  - XN TV ÑTXD M&amp;C thuoäc Cty M&amp;C</t>
  </si>
  <si>
    <t xml:space="preserve">  - DNTN Huyønh Thu</t>
  </si>
  <si>
    <t xml:space="preserve"> 13. Thueá vaø caùc khoaûn phaûi noäp nhaø nöôùc</t>
  </si>
  <si>
    <t xml:space="preserve">  - Thueá GTGT</t>
  </si>
  <si>
    <t xml:space="preserve">  - Thueá thu nhaäp doanh nghieäp</t>
  </si>
  <si>
    <t xml:space="preserve">  - Thueá thu nhaäp caù nhaân</t>
  </si>
  <si>
    <t xml:space="preserve">  - Thueá taøi nguyeân</t>
  </si>
  <si>
    <t xml:space="preserve">  - Tieàn thueâ ñaát</t>
  </si>
  <si>
    <t xml:space="preserve">  - Caùc khoaûn phí, leä phí vaø caùc khoaûn phaûi noäp khaùc</t>
  </si>
  <si>
    <t xml:space="preserve"> 14. Caùc khoaûn phaûi traû, phaûi noäp ngaén haïn khaùc</t>
  </si>
  <si>
    <t xml:space="preserve">  - Taøi saûn thöøa chôø xöû lyù (*)</t>
  </si>
  <si>
    <t xml:space="preserve">  - Kinh phí coâng ñoaøn</t>
  </si>
  <si>
    <t xml:space="preserve">  - BHXH, BHYT, BHTN</t>
  </si>
  <si>
    <t xml:space="preserve">  - Caùc khoaûn phaûi traû, phaûi noäp khaùc</t>
  </si>
  <si>
    <t>(*) Giaù trò ñaát seùt, than caùm thöøa ñöôïc xaùc ñònh töø keát quaû kieåm keâ taïi thôøi ñieåm cuoái nieân ñoä 2011, chöa xaùc ñònh chính xaùc nguyeân nhaân.</t>
  </si>
  <si>
    <t xml:space="preserve"> 15. Nôï daøi haïn</t>
  </si>
  <si>
    <t xml:space="preserve">  - Vay ñoái töôïng khaùc (Vay CB.CNV)</t>
  </si>
  <si>
    <t xml:space="preserve">  - Döï phoøng trôï caáp maát vieäc laøm</t>
  </si>
  <si>
    <t xml:space="preserve"> 16. Voán chuû sôû höõu</t>
  </si>
  <si>
    <t xml:space="preserve">  a. Baûng ñoái chieáu bieán ñoäng cuûa Voán chuû sôû höõu</t>
  </si>
  <si>
    <t>Chæ tieâu</t>
  </si>
  <si>
    <t>Voán ñaàu tu chuû sôû höõu</t>
  </si>
  <si>
    <t>Thaëng dö voán coû phaàn</t>
  </si>
  <si>
    <t>Quõy ñaàu tö  phaùt trieån</t>
  </si>
  <si>
    <t>Quyõ döï phoøng taøi chính</t>
  </si>
  <si>
    <t>Quyõ khaùc thuoäc voán chuû sôû höõu</t>
  </si>
  <si>
    <t xml:space="preserve">Lôïi nhuaän sau thueá 
chöa phaân phoái </t>
  </si>
  <si>
    <t>Naêm tröôùc</t>
  </si>
  <si>
    <t>Soá dö ñaàu naêm tröôùc</t>
  </si>
  <si>
    <t>- Taêng voán trong naêm tröôùc</t>
  </si>
  <si>
    <t>-Lôïi nhuaän sau thueá taêng naêm tröôùc</t>
  </si>
  <si>
    <t>-Phaân phoái lôïi nhuaän naêm tröôùc</t>
  </si>
  <si>
    <t xml:space="preserve">  + Phaân phoái cho quõy CSH</t>
  </si>
  <si>
    <t xml:space="preserve">  + Coå töùc ñaõ traû cho coå ñoâng</t>
  </si>
  <si>
    <t xml:space="preserve">  + Phaân phoái cho quyõ Khen thöôûng, phuùc lôïi, thuø lao, thöôûng BQL)</t>
  </si>
  <si>
    <t>Trích thaëng dö voán coå phaàn vaø khoaûn thueá TNDN ñöôïc giaûm theo Nqghò quyeát 30/NQ/CP noäp thueá TNDN truy thu 2007, 2008 theo NQ ÑHÑCÑ 2010</t>
  </si>
  <si>
    <t>Soá dö cuoái naêm tröôùc</t>
  </si>
  <si>
    <t>Voán ñaàu tö chuû sôû höõu</t>
  </si>
  <si>
    <t>Naêm nay</t>
  </si>
  <si>
    <t>Soá dö ñaàu naêm nay</t>
  </si>
  <si>
    <t>- Taêng voán trong naêm nay</t>
  </si>
  <si>
    <t>-Lôïi nhuaän taêng trong naêm</t>
  </si>
  <si>
    <t>-Phaân phoái lôïi nhuaän</t>
  </si>
  <si>
    <t xml:space="preserve">  + Chia coå töùc</t>
  </si>
  <si>
    <t xml:space="preserve"> + Phaân phoái cho quyõ Khen thöôûng, phuùc lôïi, thuø lao, thöôûng BQL)</t>
  </si>
  <si>
    <t>Soá dö cuoái quyù naøy</t>
  </si>
  <si>
    <t xml:space="preserve">  b. Chi tieát voán ñaàu tö cuûa chuû sôû höõu</t>
  </si>
  <si>
    <t>- Voán goùp cuûa nhaø nöôùc</t>
  </si>
  <si>
    <t>- Coå phieáu quyõ (meänh giaù)</t>
  </si>
  <si>
    <t>- Voán goùp cuûa caùc ñoái töôïng khaùc</t>
  </si>
  <si>
    <t>(...)</t>
  </si>
  <si>
    <t xml:space="preserve">  c- Caùc giao dòch veà voán vôùi caùc chuû sôû höõu 
     vaø phaân phoái coå töùc, chia lôïi nhuaän</t>
  </si>
  <si>
    <t>LK töø ñaàu naêm ñeán 
cuoái quyù naøy naêm tröôùc</t>
  </si>
  <si>
    <t>LK töø ñaàu naêm ñeán 
cuoái quyù naøy naêm nay</t>
  </si>
  <si>
    <t xml:space="preserve">  - Voán ñaàu tö cuûa chuû sôû höõu</t>
  </si>
  <si>
    <t xml:space="preserve">         + Voán goùp ñaàu naêm</t>
  </si>
  <si>
    <t xml:space="preserve">         + Voán goùp taêng trong quyù</t>
  </si>
  <si>
    <t xml:space="preserve">         + Voán goùp cuoái quyù</t>
  </si>
  <si>
    <t xml:space="preserve">  - Coå töùc, lôïi nhuaän ñaõ chia</t>
  </si>
  <si>
    <t xml:space="preserve">  d. Coå phieáu</t>
  </si>
  <si>
    <t xml:space="preserve">  - Soá löôïng coå phieáu thöôøng ñang löu haønh</t>
  </si>
  <si>
    <t xml:space="preserve">  - Soá löôïng coå phieáu quyõ</t>
  </si>
  <si>
    <t>Meänh giaù coå phieáu: 10.000 ñ/cp</t>
  </si>
  <si>
    <t>VI-THOÂNG TIN BOÅ SUNG CHO CAÙC KHOAÛN MUÏC TRÌNH BAØY TRONG BAÙO CAÙO KEÁT QUAÛ HOAÏT ÑOÄNG KINH DOANH</t>
  </si>
  <si>
    <t xml:space="preserve">  17. Doanh thu baùn haøng vaø cung caáp dòch vuï </t>
  </si>
  <si>
    <t xml:space="preserve">   + Doanh thu gaïch ngoùi</t>
  </si>
  <si>
    <t xml:space="preserve">   + Doanh thu ñaát seùt</t>
  </si>
  <si>
    <t xml:space="preserve">   + Doanh thu tö vaán CGCN taêng coâng suaát loø nung tuynel</t>
  </si>
  <si>
    <t xml:space="preserve">  18. Giaù voán haøng baùn</t>
  </si>
  <si>
    <t xml:space="preserve">  - Giaù voán gaïch ngoùi</t>
  </si>
  <si>
    <t xml:space="preserve">  - Giaù voán ñaát seùt</t>
  </si>
  <si>
    <t xml:space="preserve">  19. Doanh thu hoaït ñoäng taøi chính</t>
  </si>
  <si>
    <t xml:space="preserve">  - Laõi tieàn göûi, tieàn cho vay</t>
  </si>
  <si>
    <t xml:space="preserve">   20. Chi phí taøi chính (Maõ soá 22)</t>
  </si>
  <si>
    <t xml:space="preserve">  - Laõi tieàn vay</t>
  </si>
  <si>
    <t xml:space="preserve">   21. Chi phí baùn haøng</t>
  </si>
  <si>
    <t xml:space="preserve">  - Chi phí nhaân vieân baùn haøng</t>
  </si>
  <si>
    <t xml:space="preserve">  - Chi phí dòch vuï mua ngoaøi</t>
  </si>
  <si>
    <t xml:space="preserve">  - Chi phí baèng tieàn khaùc</t>
  </si>
  <si>
    <t xml:space="preserve">   22. Chi phí quaûn lyù</t>
  </si>
  <si>
    <t xml:space="preserve">  - Chi phí nhaân vieân quaûn lyù</t>
  </si>
  <si>
    <t xml:space="preserve">  - Chi phí vaät lieäu quaûn lyù</t>
  </si>
  <si>
    <t xml:space="preserve">  - Chi phí ñoà duøng vaên phoøng</t>
  </si>
  <si>
    <t xml:space="preserve">  - Chi phí khaáu hao TSCÑ</t>
  </si>
  <si>
    <t xml:space="preserve">  - Thueá phí vaø leä phí</t>
  </si>
  <si>
    <t xml:space="preserve">  - Chi phí döï phoøng trôï caáp maát vieäc laøm</t>
  </si>
  <si>
    <t xml:space="preserve">   23. Thu nhaäp khaùc</t>
  </si>
  <si>
    <t xml:space="preserve"> - Thanh lyù TSCÑ</t>
  </si>
  <si>
    <t xml:space="preserve"> - Caùc khoaûn khaùc</t>
  </si>
  <si>
    <t xml:space="preserve">   24. Chi phí khaùc</t>
  </si>
  <si>
    <t xml:space="preserve">   25. Chi phí saûn xuaát kinh doanh theo yeáu toá</t>
  </si>
  <si>
    <t xml:space="preserve">  - Chi phí nguyeân lieäu vaät lieäu </t>
  </si>
  <si>
    <t xml:space="preserve">  - Chi phí coâng cuï</t>
  </si>
  <si>
    <t xml:space="preserve">   - Chi phí nhaân coâng</t>
  </si>
  <si>
    <t xml:space="preserve">  - Chi phí khaùc baèng tieàn</t>
  </si>
  <si>
    <t xml:space="preserve">   26. Chi phí thueá TNDN hieän haønh</t>
  </si>
  <si>
    <t>Toång lôïi nhuaän keá toaùn tröôùc thueá</t>
  </si>
  <si>
    <t>Caùc khoaûn ñieàu chænh taêng hoaëc giaûm lôïi nhuaän keá 
toaùn ñeå xaùc ñònh lôïi nhuaän chòu thueá TNDN</t>
  </si>
  <si>
    <t>Cheânh leäch vónh vieãn : Taêng (+), Gæam ( - )</t>
  </si>
  <si>
    <t xml:space="preserve"> + Phaït VPHC</t>
  </si>
  <si>
    <t>Cheânh leäch taïm thôøi : Taêng (+), Gæam ( - )</t>
  </si>
  <si>
    <t xml:space="preserve"> + Chi phí caûi taïo, phuïc hoài moâi tröôøng moû seùt Ñoàng Chinh</t>
  </si>
  <si>
    <t xml:space="preserve"> + Tieàn thueâ ñaát phaûi noäp</t>
  </si>
  <si>
    <t>Thu nhaäp chòu thueá thu nhaäp doanh nghieäp</t>
  </si>
  <si>
    <t>Thueá TNDN theo thuaát suaát 25%</t>
  </si>
  <si>
    <t>Thueá thu nhaäp doanh nghieäp phaûi noäp</t>
  </si>
  <si>
    <t>Chi phí Thueá thu nhaäp doanh nghieäp hieän haønh</t>
  </si>
  <si>
    <t xml:space="preserve">   27. Chi phí thueá TNDN hoaõn laïi</t>
  </si>
  <si>
    <t>Trích tröôùc CP caûi taïo, phuïc hoài moâi tröôøng moû seùt</t>
  </si>
  <si>
    <t>Tieàn thueâ ñaát naêm 2011 chöa noäp</t>
  </si>
  <si>
    <t>Thueá thu nhaäp doanh nghieäp hoaûn laïi</t>
  </si>
  <si>
    <t xml:space="preserve">   28. Laõi cô baûn treân coå phieáu</t>
  </si>
  <si>
    <t xml:space="preserve">  - Lôïi nhuaän keá toùan sau thueá</t>
  </si>
  <si>
    <t xml:space="preserve">  - Soá coå phieáu löu haønh bình quaân (*)</t>
  </si>
  <si>
    <t xml:space="preserve">  - Laõi cô baûn treân coå phieáu</t>
  </si>
  <si>
    <t>(*)</t>
  </si>
  <si>
    <t>Soá löôïng coå phieáu ñang löu haønh</t>
  </si>
  <si>
    <t>Soá CP löu haønh bình quaân</t>
  </si>
  <si>
    <t>Quyù naøy naêm tröôùc</t>
  </si>
  <si>
    <t>Quyù naøy naêm nay</t>
  </si>
  <si>
    <t>PS taêng trong kyø</t>
  </si>
  <si>
    <t>PS giaûm trong kyø (**)</t>
  </si>
  <si>
    <t>(**)</t>
  </si>
  <si>
    <t>Số lượng
cổ phiếu</t>
  </si>
  <si>
    <t>Số ngày 
lưu hành 
cổ phiếu</t>
  </si>
  <si>
    <t>Số lượng cp lưu hành 
bình quân</t>
  </si>
  <si>
    <t>Nội dung giao dịch</t>
  </si>
  <si>
    <t>Ngày giao dịch</t>
  </si>
  <si>
    <t>Số đầu kỳ</t>
  </si>
  <si>
    <t>Mua cổ phiếu quỹ</t>
  </si>
  <si>
    <t>Cộng</t>
  </si>
  <si>
    <t xml:space="preserve"> VII - NHÖÕNG THOÂNG TIN KHAÙC</t>
  </si>
  <si>
    <t>1. Thoâng tin so saùnh</t>
  </si>
  <si>
    <t>2. Thoâng tin veà caùc beân lieân quan</t>
  </si>
  <si>
    <t>Soá tieàn</t>
  </si>
  <si>
    <t>a) Cty Vaät Lieäu Vaø XD Bình Döông (Nhaø phaân phoáiï, cty lieân keát)</t>
  </si>
  <si>
    <t>- Phaûi thu tieàn baùn saûn phaåm (naêm tröôùc chuyeån sang)</t>
  </si>
  <si>
    <t>- Phaûi thu tieàn baùn saûn phaåm naêm naøy</t>
  </si>
  <si>
    <t>- Ñaõ thu tieàn baùn saûn phaåm</t>
  </si>
  <si>
    <t>b) Ñaïi lyù Leâ Tuùy Duõng (Coå ñoâng)</t>
  </si>
  <si>
    <t>- Phaûi thu tieàn baùn saûn phaåm</t>
  </si>
  <si>
    <t>Beân lieân quan</t>
  </si>
  <si>
    <t>Noäi dung coâng nôï vôùi Beân lieân quan</t>
  </si>
  <si>
    <t>Soá cuoái kyø</t>
  </si>
  <si>
    <t>Cty TNHH MTV Vaät Lieäu Vaø XD Bình Döông (cty lieân keát)</t>
  </si>
  <si>
    <t>Phaûi thu tieàn baùn saûn phaåm</t>
  </si>
  <si>
    <t>3. Caùc söï kieän sau ngaøy keát thuùc kyø keá toaùn:</t>
  </si>
  <si>
    <t>Sau ngaøy keát thuùc nieân ñoä taøi chính 2010 ñeán ngaøy laäp BCTC quyù 04/2011, khoâng coù söï kieän baát thöôøng naøo xaûy ra.</t>
  </si>
  <si>
    <t>Keá toaùn tröôûng</t>
  </si>
  <si>
    <t>GIAÙM ÑOÁC COÂNG TY</t>
  </si>
  <si>
    <t>Höùa Ngoïc Chính</t>
  </si>
  <si>
    <t>LEÂ MINH HOAØNG</t>
  </si>
  <si>
    <t xml:space="preserve">  Taân Uyeân, ngaøy 30 thaùng 01 naêm 2012</t>
  </si>
  <si>
    <t>Thueá TNDN giaûm 30% soá phaûi noäp töø hoaït ñoäng saûn xuaát 
theo thoâng tö 154/2011/TT-BTC ngaøy 11/11/2011</t>
  </si>
  <si>
    <t>Lôïi nhuaän sau thueá TNDN quí 4/2011 giaûm 71% so vôùi quyù 4/2010 vaø lôïi nhuaän luõy keá naêm 2011 so vôùi luõy keá naêm 2010 giaûm 28%, laø do trong naêm 2011 chi phí ñaàu vaøo taêng cao, nhö than caùm ñoát loø taêng 50%, daàu D.O taêng 43%, keo choáng thaám taêng 9% ... töø ñoù laøm cho chí phí giaù thaønh saûn phaåm taêng leân daãn ñeán tyû leä giaù voán treân doanh thu thuaàn taêng, cuï theå giaù voán treân doanh thu thuaàn quyù 4/2011 laø 81% taêng 18% so vôùi quyù 4/2010 vaø luõy keá caû naêm 2011 laø 71% trong khi naêm 2010 chæ ôû möùc 62%. Maëc khaùc do tình hình laïm phaùt taêng cao neân Chính phuû ñaõ ñöa ra caùc chính saùch thaét chaët tieàn teä trong ñoù coù haïn cheá cho vay baát ñoäng saûn do vaäy maø nhu caàu veà VLXD giaûm maïnh. Cuï theå doanh thu quyù 4/2011 giaûm 22% so vôùi quyù 4/2010. Do ñoù ñeå tieâu thuï ñöôïc saûn phaåm nhaèm traùnh toàn kho saûn phaåm, coâng ty phaûi haï giaù baùn, töø ñoù daãn ñeán tyû suaát lôïi nhuaän treân doanh thu quyù 4/2011 so vôùi quyù 4/2010 giaûm 15%  vaø caû naêm 2011 giaûm 7% so vôùi cuøng kyø naêm tröôùc. Qua moät soá nguyeân nhaân cô baûn treân ñaõ cho thaáy keát quaû lôïi nhuaän cuûa quí 4/2011 vaø luõy keá naêm 2011 giaûm töông öùng 71% vaø 28% so vôùi cuøng kyø naêm 2010.</t>
  </si>
  <si>
    <t>(Đã ký)</t>
  </si>
  <si>
    <t>(Ñaõ kyù)</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</si>
</sst>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0_);_(* \(#,##0.0\);_(* &quot;-&quot;??_);_(@_)"/>
    <numFmt numFmtId="181" formatCode="_(* #,##0_);_(* \(#,##0\);_(* &quot;-&quot;??_);_(@_)"/>
  </numFmts>
  <fonts count="44">
    <font>
      <sz val="10"/>
      <name val="Arial"/>
      <family val="0"/>
    </font>
    <font>
      <sz val="11"/>
      <name val="Arial"/>
      <family val="2"/>
    </font>
    <font>
      <b/>
      <sz val="11"/>
      <name val="Arial"/>
      <family val="2"/>
    </font>
    <font>
      <i/>
      <sz val="11"/>
      <name val="Arial"/>
      <family val="2"/>
    </font>
    <font>
      <b/>
      <sz val="13"/>
      <name val="Arial"/>
      <family val="2"/>
    </font>
    <font>
      <b/>
      <sz val="10"/>
      <name val="Arial"/>
      <family val="0"/>
    </font>
    <font>
      <i/>
      <sz val="10"/>
      <name val="Arial"/>
      <family val="2"/>
    </font>
    <font>
      <sz val="8"/>
      <name val="Arial"/>
      <family val="0"/>
    </font>
    <font>
      <b/>
      <sz val="12"/>
      <name val="Arial"/>
      <family val="2"/>
    </font>
    <font>
      <b/>
      <sz val="10"/>
      <name val="VNI-Helve-Condense"/>
      <family val="0"/>
    </font>
    <font>
      <sz val="11"/>
      <name val="VNI-Times"/>
      <family val="0"/>
    </font>
    <font>
      <sz val="10"/>
      <name val="VNI-Helve-Condense"/>
      <family val="0"/>
    </font>
    <font>
      <sz val="10.5"/>
      <name val="VNI-Helve-Condense"/>
      <family val="0"/>
    </font>
    <font>
      <sz val="11"/>
      <name val="VNI-Helve-Condense"/>
      <family val="0"/>
    </font>
    <font>
      <b/>
      <sz val="11"/>
      <name val="VNI-Helve-Condense"/>
      <family val="0"/>
    </font>
    <font>
      <b/>
      <sz val="14"/>
      <color indexed="9"/>
      <name val="VNI-Helve-Condense"/>
      <family val="0"/>
    </font>
    <font>
      <b/>
      <sz val="12"/>
      <name val="VNI-Helve-Condense"/>
      <family val="0"/>
    </font>
    <font>
      <b/>
      <sz val="12"/>
      <color indexed="9"/>
      <name val="VNI-Helve-Condense"/>
      <family val="0"/>
    </font>
    <font>
      <sz val="12"/>
      <name val="VNI-Helve-Condense"/>
      <family val="0"/>
    </font>
    <font>
      <sz val="10"/>
      <color indexed="8"/>
      <name val="VNI-Helve-Condense"/>
      <family val="0"/>
    </font>
    <font>
      <sz val="9.5"/>
      <name val="VNI-Helve-Condense"/>
      <family val="0"/>
    </font>
    <font>
      <b/>
      <sz val="9"/>
      <name val="VNI-Helve-Condense"/>
      <family val="0"/>
    </font>
    <font>
      <u val="single"/>
      <sz val="10"/>
      <name val="VNI-Helve-Condense"/>
      <family val="0"/>
    </font>
    <font>
      <i/>
      <sz val="10"/>
      <name val="VNI-Helve-Condense"/>
      <family val="0"/>
    </font>
    <font>
      <i/>
      <sz val="9"/>
      <name val="VNI-Helve-Condense"/>
      <family val="0"/>
    </font>
    <font>
      <b/>
      <sz val="10"/>
      <color indexed="18"/>
      <name val="VNI-Helve-Condense"/>
      <family val="0"/>
    </font>
    <font>
      <i/>
      <sz val="10"/>
      <color indexed="18"/>
      <name val="VNI-Helve-Condense"/>
      <family val="0"/>
    </font>
    <font>
      <sz val="10"/>
      <color indexed="18"/>
      <name val="VNI-Helve-Condense"/>
      <family val="0"/>
    </font>
    <font>
      <b/>
      <i/>
      <sz val="10"/>
      <name val="VNI-Helve-Condense"/>
      <family val="0"/>
    </font>
    <font>
      <b/>
      <sz val="10"/>
      <color indexed="8"/>
      <name val="VNI-Helve-Condense"/>
      <family val="0"/>
    </font>
    <font>
      <b/>
      <sz val="9.5"/>
      <name val="VNI-Helve-Condense"/>
      <family val="0"/>
    </font>
    <font>
      <b/>
      <sz val="7"/>
      <name val="VNI-Helve-Condense"/>
      <family val="0"/>
    </font>
    <font>
      <sz val="9"/>
      <name val="VNI-Helve-Condense"/>
      <family val="0"/>
    </font>
    <font>
      <sz val="9"/>
      <color indexed="12"/>
      <name val="VNI-Helve-Condense"/>
      <family val="0"/>
    </font>
    <font>
      <sz val="10"/>
      <color indexed="12"/>
      <name val="VNI-Helve-Condense"/>
      <family val="0"/>
    </font>
    <font>
      <b/>
      <sz val="10"/>
      <color indexed="12"/>
      <name val="VNI-Helve-Condense"/>
      <family val="0"/>
    </font>
    <font>
      <b/>
      <sz val="8"/>
      <name val="VNI-Helve-Condense"/>
      <family val="0"/>
    </font>
    <font>
      <sz val="8"/>
      <name val="VNI-Helve-Condense"/>
      <family val="0"/>
    </font>
    <font>
      <b/>
      <sz val="9"/>
      <color indexed="12"/>
      <name val="VNI-Helve-Condense"/>
      <family val="0"/>
    </font>
    <font>
      <b/>
      <sz val="10.5"/>
      <color indexed="9"/>
      <name val="VNI-Helve-Condense"/>
      <family val="0"/>
    </font>
    <font>
      <sz val="10"/>
      <name val="VNI-Times"/>
      <family val="0"/>
    </font>
    <font>
      <b/>
      <sz val="10"/>
      <name val="Times New Roman"/>
      <family val="1"/>
    </font>
    <font>
      <sz val="10"/>
      <name val="Times New Roman"/>
      <family val="1"/>
    </font>
    <font>
      <b/>
      <u val="single"/>
      <sz val="10"/>
      <name val="VNI-Helve-Condense"/>
      <family val="0"/>
    </font>
  </fonts>
  <fills count="6">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s>
  <borders count="73">
    <border>
      <left/>
      <right/>
      <top/>
      <bottom/>
      <diagonal/>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hair"/>
      <bottom style="hair"/>
    </border>
    <border>
      <left>
        <color indexed="63"/>
      </left>
      <right style="thin"/>
      <top style="hair"/>
      <bottom style="hair"/>
    </border>
    <border>
      <left>
        <color indexed="63"/>
      </left>
      <right>
        <color indexed="63"/>
      </right>
      <top style="hair"/>
      <bottom>
        <color indexed="63"/>
      </bottom>
    </border>
    <border>
      <left>
        <color indexed="63"/>
      </left>
      <right style="thin"/>
      <top style="hair"/>
      <bottom>
        <color indexed="63"/>
      </botto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color indexed="63"/>
      </left>
      <right>
        <color indexed="63"/>
      </right>
      <top>
        <color indexed="63"/>
      </top>
      <bottom style="medium"/>
    </border>
    <border>
      <left style="thin"/>
      <right>
        <color indexed="63"/>
      </right>
      <top style="thin"/>
      <bottom>
        <color indexed="63"/>
      </bottom>
    </border>
    <border>
      <left style="thin"/>
      <right style="thin"/>
      <top style="thin"/>
      <bottom>
        <color indexed="63"/>
      </bottom>
    </border>
    <border>
      <left style="medium"/>
      <right style="thin"/>
      <top style="thin"/>
      <bottom style="hair"/>
    </border>
    <border>
      <left style="thin"/>
      <right style="thin"/>
      <top style="thin"/>
      <bottom style="hair"/>
    </border>
    <border>
      <left style="medium"/>
      <right style="thin"/>
      <top style="hair"/>
      <bottom>
        <color indexed="63"/>
      </botto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color indexed="8"/>
      </top>
      <bottom>
        <color indexed="63"/>
      </bottom>
    </border>
    <border>
      <left>
        <color indexed="63"/>
      </left>
      <right style="thin"/>
      <top style="medium"/>
      <bottom style="hair"/>
    </border>
    <border>
      <left style="thin"/>
      <right>
        <color indexed="63"/>
      </right>
      <top style="medium"/>
      <bottom style="hair"/>
    </border>
    <border>
      <left>
        <color indexed="63"/>
      </left>
      <right style="thin"/>
      <top style="hair"/>
      <bottom style="medium"/>
    </border>
    <border>
      <left style="thin"/>
      <right>
        <color indexed="63"/>
      </right>
      <top style="hair"/>
      <bottom style="medium"/>
    </border>
    <border>
      <left>
        <color indexed="63"/>
      </left>
      <right>
        <color indexed="63"/>
      </right>
      <top style="medium"/>
      <bottom style="medium"/>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style="thin"/>
      <right style="medium"/>
      <top style="medium"/>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lignment/>
      <protection/>
    </xf>
    <xf numFmtId="0" fontId="40" fillId="0" borderId="0">
      <alignment/>
      <protection/>
    </xf>
    <xf numFmtId="9" fontId="0" fillId="0" borderId="0" applyFont="0" applyFill="0" applyBorder="0" applyAlignment="0" applyProtection="0"/>
  </cellStyleXfs>
  <cellXfs count="736">
    <xf numFmtId="0" fontId="0" fillId="0" borderId="0" xfId="0" applyFont="1" applyAlignment="1">
      <alignment/>
    </xf>
    <xf numFmtId="0" fontId="2" fillId="0" borderId="0" xfId="0" applyFont="1" applyFill="1" applyAlignment="1">
      <alignment/>
    </xf>
    <xf numFmtId="181" fontId="1" fillId="0" borderId="0" xfId="15" applyNumberFormat="1" applyFont="1" applyFill="1" applyAlignment="1">
      <alignment horizontal="right"/>
    </xf>
    <xf numFmtId="0" fontId="1" fillId="0" borderId="0" xfId="0" applyFont="1" applyFill="1" applyAlignment="1">
      <alignment/>
    </xf>
    <xf numFmtId="0" fontId="2" fillId="0" borderId="0" xfId="0" applyFont="1" applyFill="1" applyAlignment="1">
      <alignment horizontal="center"/>
    </xf>
    <xf numFmtId="181" fontId="2" fillId="0" borderId="0" xfId="15" applyNumberFormat="1" applyFont="1" applyFill="1" applyAlignment="1">
      <alignment/>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181" fontId="2" fillId="0" borderId="1" xfId="15" applyNumberFormat="1" applyFont="1" applyFill="1" applyBorder="1" applyAlignment="1">
      <alignment horizontal="center" vertical="center"/>
    </xf>
    <xf numFmtId="0" fontId="2" fillId="0" borderId="0" xfId="0" applyFont="1" applyFill="1" applyAlignment="1">
      <alignment horizontal="center" vertical="center"/>
    </xf>
    <xf numFmtId="0" fontId="2" fillId="0" borderId="2" xfId="0" applyFont="1" applyBorder="1" applyAlignment="1">
      <alignment/>
    </xf>
    <xf numFmtId="0" fontId="2" fillId="0" borderId="2" xfId="0" applyFont="1" applyBorder="1" applyAlignment="1">
      <alignment horizontal="center"/>
    </xf>
    <xf numFmtId="181" fontId="2" fillId="0" borderId="2" xfId="15" applyNumberFormat="1" applyFont="1" applyBorder="1" applyAlignment="1">
      <alignment/>
    </xf>
    <xf numFmtId="0" fontId="2" fillId="0" borderId="0" xfId="0" applyFont="1" applyAlignment="1">
      <alignment/>
    </xf>
    <xf numFmtId="0" fontId="2" fillId="0" borderId="3" xfId="0" applyFont="1" applyBorder="1" applyAlignment="1">
      <alignment/>
    </xf>
    <xf numFmtId="0" fontId="2" fillId="0" borderId="3" xfId="0" applyFont="1" applyBorder="1" applyAlignment="1">
      <alignment horizontal="center"/>
    </xf>
    <xf numFmtId="181" fontId="2" fillId="0" borderId="3" xfId="15" applyNumberFormat="1" applyFont="1" applyBorder="1" applyAlignment="1">
      <alignment/>
    </xf>
    <xf numFmtId="0" fontId="2" fillId="0" borderId="3" xfId="0" applyFont="1" applyBorder="1" applyAlignment="1">
      <alignment horizontal="center"/>
    </xf>
    <xf numFmtId="0" fontId="1" fillId="0" borderId="3" xfId="0" applyFont="1" applyBorder="1" applyAlignment="1">
      <alignment/>
    </xf>
    <xf numFmtId="0" fontId="1" fillId="0" borderId="3" xfId="0" applyFont="1" applyBorder="1" applyAlignment="1">
      <alignment horizontal="center"/>
    </xf>
    <xf numFmtId="0" fontId="1" fillId="0" borderId="3" xfId="0" applyFont="1" applyBorder="1" applyAlignment="1">
      <alignment horizontal="center"/>
    </xf>
    <xf numFmtId="181" fontId="1" fillId="0" borderId="3" xfId="15" applyNumberFormat="1" applyFont="1" applyBorder="1" applyAlignment="1">
      <alignment/>
    </xf>
    <xf numFmtId="43" fontId="2" fillId="0" borderId="3" xfId="15" applyNumberFormat="1" applyFont="1" applyBorder="1" applyAlignment="1">
      <alignment/>
    </xf>
    <xf numFmtId="43" fontId="1" fillId="0" borderId="3" xfId="15" applyFont="1" applyBorder="1" applyAlignment="1">
      <alignment/>
    </xf>
    <xf numFmtId="0" fontId="2" fillId="0" borderId="0" xfId="0" applyFont="1" applyAlignment="1">
      <alignment horizontal="center"/>
    </xf>
    <xf numFmtId="0" fontId="1" fillId="0" borderId="0" xfId="0" applyFont="1" applyAlignment="1">
      <alignment horizontal="center"/>
    </xf>
    <xf numFmtId="181" fontId="1" fillId="0" borderId="0" xfId="15" applyNumberFormat="1" applyFont="1" applyAlignment="1">
      <alignment/>
    </xf>
    <xf numFmtId="181" fontId="2" fillId="0" borderId="0" xfId="15" applyNumberFormat="1" applyFont="1" applyAlignment="1">
      <alignment/>
    </xf>
    <xf numFmtId="0" fontId="5" fillId="0" borderId="0" xfId="0" applyFont="1" applyFill="1" applyBorder="1" applyAlignment="1">
      <alignment horizontal="right"/>
    </xf>
    <xf numFmtId="181" fontId="2" fillId="0" borderId="0" xfId="0" applyNumberFormat="1" applyFont="1" applyAlignment="1">
      <alignment/>
    </xf>
    <xf numFmtId="0" fontId="5" fillId="0" borderId="0" xfId="0" applyFont="1" applyFill="1" applyBorder="1" applyAlignment="1">
      <alignment/>
    </xf>
    <xf numFmtId="0" fontId="5" fillId="0" borderId="0" xfId="0" applyFont="1" applyFill="1" applyBorder="1" applyAlignment="1">
      <alignment horizontal="center"/>
    </xf>
    <xf numFmtId="181" fontId="5" fillId="0" borderId="0" xfId="15" applyNumberFormat="1" applyFont="1" applyFill="1" applyBorder="1" applyAlignment="1">
      <alignment/>
    </xf>
    <xf numFmtId="181" fontId="5" fillId="0" borderId="0" xfId="15" applyNumberFormat="1" applyFont="1" applyFill="1" applyBorder="1" applyAlignment="1">
      <alignment horizontal="right"/>
    </xf>
    <xf numFmtId="0" fontId="5" fillId="0" borderId="0" xfId="0" applyFont="1" applyFill="1" applyBorder="1" applyAlignment="1">
      <alignment/>
    </xf>
    <xf numFmtId="0" fontId="5" fillId="2" borderId="0" xfId="0" applyFont="1" applyFill="1" applyBorder="1" applyAlignment="1">
      <alignment/>
    </xf>
    <xf numFmtId="0" fontId="5" fillId="0" borderId="0" xfId="0" applyFont="1" applyFill="1" applyBorder="1" applyAlignment="1">
      <alignment horizontal="right"/>
    </xf>
    <xf numFmtId="181" fontId="0" fillId="0" borderId="0" xfId="15" applyNumberFormat="1" applyFont="1" applyFill="1" applyBorder="1" applyAlignment="1">
      <alignment horizontal="right"/>
    </xf>
    <xf numFmtId="0" fontId="5" fillId="0" borderId="0" xfId="0" applyFont="1" applyFill="1" applyAlignment="1">
      <alignment/>
    </xf>
    <xf numFmtId="0" fontId="5" fillId="0" borderId="0" xfId="0" applyFont="1" applyFill="1" applyAlignment="1">
      <alignment horizontal="center"/>
    </xf>
    <xf numFmtId="43" fontId="5" fillId="0" borderId="0" xfId="15" applyFont="1" applyFill="1" applyAlignment="1">
      <alignment/>
    </xf>
    <xf numFmtId="181" fontId="5" fillId="0" borderId="0" xfId="15" applyNumberFormat="1" applyFont="1" applyFill="1" applyAlignment="1">
      <alignment/>
    </xf>
    <xf numFmtId="0" fontId="5" fillId="2" borderId="0" xfId="0" applyFont="1" applyFill="1" applyAlignment="1">
      <alignment/>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181" fontId="5" fillId="0" borderId="1" xfId="15" applyNumberFormat="1" applyFont="1" applyFill="1" applyBorder="1" applyAlignment="1">
      <alignment horizontal="center" vertical="center" wrapText="1"/>
    </xf>
    <xf numFmtId="0" fontId="0" fillId="0" borderId="2" xfId="0" applyFont="1" applyBorder="1" applyAlignment="1">
      <alignment/>
    </xf>
    <xf numFmtId="0" fontId="0" fillId="0" borderId="2" xfId="0" applyFont="1" applyBorder="1" applyAlignment="1">
      <alignment horizontal="center"/>
    </xf>
    <xf numFmtId="181" fontId="0" fillId="0" borderId="2" xfId="15" applyNumberFormat="1" applyFont="1" applyBorder="1" applyAlignment="1">
      <alignment/>
    </xf>
    <xf numFmtId="0" fontId="0" fillId="0" borderId="0" xfId="0" applyFont="1" applyAlignment="1">
      <alignment/>
    </xf>
    <xf numFmtId="0" fontId="5" fillId="0" borderId="0" xfId="0" applyFont="1" applyAlignment="1">
      <alignment/>
    </xf>
    <xf numFmtId="0" fontId="0" fillId="0" borderId="3" xfId="0" applyFont="1" applyBorder="1" applyAlignment="1">
      <alignment/>
    </xf>
    <xf numFmtId="0" fontId="0" fillId="0" borderId="3" xfId="0" applyFont="1" applyBorder="1" applyAlignment="1">
      <alignment horizontal="center"/>
    </xf>
    <xf numFmtId="181" fontId="0" fillId="0" borderId="3" xfId="15" applyNumberFormat="1" applyFont="1" applyBorder="1" applyAlignment="1">
      <alignment/>
    </xf>
    <xf numFmtId="0" fontId="5" fillId="0" borderId="3" xfId="0" applyFont="1" applyBorder="1" applyAlignment="1">
      <alignment/>
    </xf>
    <xf numFmtId="0" fontId="5" fillId="0" borderId="3" xfId="0" applyFont="1" applyBorder="1" applyAlignment="1">
      <alignment horizontal="center"/>
    </xf>
    <xf numFmtId="181" fontId="5" fillId="0" borderId="0" xfId="15" applyNumberFormat="1" applyFont="1" applyAlignment="1">
      <alignment/>
    </xf>
    <xf numFmtId="181" fontId="5" fillId="0" borderId="3" xfId="15" applyNumberFormat="1" applyFont="1" applyBorder="1" applyAlignment="1">
      <alignment/>
    </xf>
    <xf numFmtId="43" fontId="5" fillId="0" borderId="1" xfId="15" applyFont="1" applyBorder="1" applyAlignment="1">
      <alignment/>
    </xf>
    <xf numFmtId="0" fontId="5" fillId="0" borderId="0" xfId="0" applyFont="1" applyAlignment="1">
      <alignment horizontal="center"/>
    </xf>
    <xf numFmtId="181" fontId="5" fillId="0" borderId="0" xfId="15" applyNumberFormat="1" applyFont="1" applyAlignment="1">
      <alignment horizontal="center"/>
    </xf>
    <xf numFmtId="181" fontId="0" fillId="0" borderId="0" xfId="15" applyNumberFormat="1" applyFont="1" applyFill="1" applyAlignment="1">
      <alignment horizontal="right"/>
    </xf>
    <xf numFmtId="0" fontId="5" fillId="0" borderId="0" xfId="0" applyFont="1" applyFill="1" applyAlignment="1">
      <alignment/>
    </xf>
    <xf numFmtId="0" fontId="5" fillId="0" borderId="2" xfId="0" applyFont="1" applyBorder="1" applyAlignment="1">
      <alignment/>
    </xf>
    <xf numFmtId="0" fontId="5" fillId="0" borderId="2" xfId="0" applyFont="1" applyBorder="1" applyAlignment="1">
      <alignment horizontal="center"/>
    </xf>
    <xf numFmtId="181" fontId="5" fillId="0" borderId="2" xfId="15" applyNumberFormat="1" applyFont="1" applyBorder="1" applyAlignment="1">
      <alignment/>
    </xf>
    <xf numFmtId="181" fontId="0" fillId="0" borderId="3" xfId="15" applyNumberFormat="1" applyFont="1" applyFill="1" applyBorder="1" applyAlignment="1">
      <alignment/>
    </xf>
    <xf numFmtId="0" fontId="6" fillId="0" borderId="0" xfId="0" applyFont="1" applyAlignment="1">
      <alignment/>
    </xf>
    <xf numFmtId="0" fontId="0" fillId="0" borderId="0" xfId="0" applyFont="1" applyAlignment="1">
      <alignment horizontal="center"/>
    </xf>
    <xf numFmtId="0" fontId="0" fillId="0" borderId="0" xfId="0" applyFont="1" applyAlignment="1">
      <alignment/>
    </xf>
    <xf numFmtId="181" fontId="0" fillId="0" borderId="0" xfId="15" applyNumberFormat="1" applyFont="1" applyAlignment="1">
      <alignment horizontal="center"/>
    </xf>
    <xf numFmtId="0" fontId="9" fillId="0" borderId="0" xfId="19" applyFont="1" applyBorder="1">
      <alignment/>
      <protection/>
    </xf>
    <xf numFmtId="0" fontId="11" fillId="0" borderId="0" xfId="19" applyFont="1" applyBorder="1">
      <alignment/>
      <protection/>
    </xf>
    <xf numFmtId="0" fontId="9" fillId="0" borderId="0" xfId="19" applyFont="1" applyBorder="1" applyAlignment="1">
      <alignment horizontal="center"/>
      <protection/>
    </xf>
    <xf numFmtId="0" fontId="11" fillId="0" borderId="0" xfId="19" applyFont="1" applyBorder="1" applyAlignment="1">
      <alignment horizontal="center"/>
      <protection/>
    </xf>
    <xf numFmtId="0" fontId="11" fillId="0" borderId="0" xfId="0" applyFont="1" applyAlignment="1">
      <alignment/>
    </xf>
    <xf numFmtId="0" fontId="9" fillId="0" borderId="0" xfId="19" applyFont="1" applyBorder="1" applyAlignment="1">
      <alignment horizontal="right"/>
      <protection/>
    </xf>
    <xf numFmtId="0" fontId="11" fillId="0" borderId="0" xfId="0" applyFont="1" applyFill="1" applyAlignment="1">
      <alignment/>
    </xf>
    <xf numFmtId="0" fontId="11" fillId="0" borderId="4" xfId="19" applyFont="1" applyBorder="1" applyAlignment="1">
      <alignment/>
      <protection/>
    </xf>
    <xf numFmtId="0" fontId="11" fillId="0" borderId="4" xfId="19" applyFont="1" applyBorder="1">
      <alignment/>
      <protection/>
    </xf>
    <xf numFmtId="0" fontId="12" fillId="0" borderId="4" xfId="0" applyFont="1" applyBorder="1" applyAlignment="1">
      <alignment horizontal="center"/>
    </xf>
    <xf numFmtId="0" fontId="11" fillId="0" borderId="4" xfId="0" applyFont="1" applyBorder="1" applyAlignment="1">
      <alignment/>
    </xf>
    <xf numFmtId="0" fontId="11" fillId="0" borderId="4" xfId="19" applyFont="1" applyBorder="1" applyAlignment="1">
      <alignment horizontal="right"/>
      <protection/>
    </xf>
    <xf numFmtId="0" fontId="11" fillId="0" borderId="0" xfId="19" applyFont="1" applyBorder="1" applyAlignment="1">
      <alignment horizontal="right"/>
      <protection/>
    </xf>
    <xf numFmtId="0" fontId="13" fillId="0" borderId="0" xfId="19" applyFont="1" applyBorder="1">
      <alignment/>
      <protection/>
    </xf>
    <xf numFmtId="0" fontId="14" fillId="0" borderId="0" xfId="19" applyFont="1" applyBorder="1" applyAlignment="1">
      <alignment horizontal="center"/>
      <protection/>
    </xf>
    <xf numFmtId="0" fontId="13" fillId="0" borderId="0" xfId="19" applyFont="1" applyBorder="1" applyAlignment="1">
      <alignment horizontal="center"/>
      <protection/>
    </xf>
    <xf numFmtId="0" fontId="11" fillId="0" borderId="0" xfId="0" applyFont="1" applyBorder="1" applyAlignment="1">
      <alignment horizontal="center"/>
    </xf>
    <xf numFmtId="0" fontId="11" fillId="0" borderId="0" xfId="0" applyFont="1" applyFill="1" applyBorder="1" applyAlignment="1">
      <alignment/>
    </xf>
    <xf numFmtId="0" fontId="11" fillId="0" borderId="5" xfId="0" applyFont="1" applyBorder="1" applyAlignment="1">
      <alignment/>
    </xf>
    <xf numFmtId="0" fontId="11" fillId="0" borderId="6" xfId="0" applyFont="1" applyBorder="1" applyAlignment="1">
      <alignment/>
    </xf>
    <xf numFmtId="0" fontId="11" fillId="0" borderId="6" xfId="0" applyFont="1" applyBorder="1" applyAlignment="1">
      <alignment horizontal="center"/>
    </xf>
    <xf numFmtId="0" fontId="11" fillId="0" borderId="7" xfId="0" applyFont="1" applyBorder="1" applyAlignment="1">
      <alignment horizontal="center"/>
    </xf>
    <xf numFmtId="0" fontId="11" fillId="0" borderId="8" xfId="0" applyFont="1" applyBorder="1" applyAlignment="1">
      <alignment/>
    </xf>
    <xf numFmtId="0" fontId="11" fillId="0" borderId="9" xfId="0" applyFont="1" applyBorder="1" applyAlignment="1">
      <alignment/>
    </xf>
    <xf numFmtId="0" fontId="11" fillId="0" borderId="10" xfId="0" applyFont="1" applyBorder="1" applyAlignment="1">
      <alignment/>
    </xf>
    <xf numFmtId="0" fontId="17" fillId="3" borderId="8" xfId="0" applyFont="1" applyFill="1" applyBorder="1" applyAlignment="1">
      <alignment/>
    </xf>
    <xf numFmtId="0" fontId="17" fillId="3" borderId="9" xfId="0" applyFont="1" applyFill="1" applyBorder="1" applyAlignment="1">
      <alignment/>
    </xf>
    <xf numFmtId="0" fontId="18" fillId="3" borderId="9" xfId="0" applyFont="1" applyFill="1" applyBorder="1" applyAlignment="1">
      <alignment/>
    </xf>
    <xf numFmtId="0" fontId="18" fillId="3" borderId="10" xfId="0" applyFont="1" applyFill="1" applyBorder="1" applyAlignment="1">
      <alignment/>
    </xf>
    <xf numFmtId="0" fontId="18" fillId="0" borderId="0" xfId="0" applyFont="1" applyFill="1" applyAlignment="1">
      <alignment/>
    </xf>
    <xf numFmtId="0" fontId="18" fillId="0" borderId="0" xfId="0" applyFont="1" applyAlignment="1">
      <alignment/>
    </xf>
    <xf numFmtId="0" fontId="11" fillId="0" borderId="9" xfId="0" applyFont="1" applyBorder="1" applyAlignment="1">
      <alignment horizontal="left"/>
    </xf>
    <xf numFmtId="0" fontId="11" fillId="0" borderId="10" xfId="0" applyFont="1" applyBorder="1" applyAlignment="1">
      <alignment horizontal="left"/>
    </xf>
    <xf numFmtId="0" fontId="9" fillId="0" borderId="8" xfId="0" applyFont="1" applyBorder="1" applyAlignment="1">
      <alignment horizontal="left"/>
    </xf>
    <xf numFmtId="0" fontId="18" fillId="3" borderId="9" xfId="0" applyFont="1" applyFill="1" applyBorder="1" applyAlignment="1">
      <alignment/>
    </xf>
    <xf numFmtId="0" fontId="11" fillId="0" borderId="8" xfId="0" applyFont="1" applyBorder="1" applyAlignment="1">
      <alignment/>
    </xf>
    <xf numFmtId="0" fontId="11" fillId="0" borderId="9" xfId="0" applyFont="1" applyBorder="1" applyAlignment="1">
      <alignment/>
    </xf>
    <xf numFmtId="0" fontId="16" fillId="3" borderId="9" xfId="0" applyFont="1" applyFill="1" applyBorder="1" applyAlignment="1">
      <alignment/>
    </xf>
    <xf numFmtId="0" fontId="9" fillId="0" borderId="8" xfId="0" applyFont="1" applyBorder="1" applyAlignment="1">
      <alignment/>
    </xf>
    <xf numFmtId="0" fontId="9" fillId="0" borderId="9" xfId="0" applyFont="1" applyBorder="1" applyAlignment="1">
      <alignment/>
    </xf>
    <xf numFmtId="0" fontId="11" fillId="0" borderId="11" xfId="0" applyFont="1" applyBorder="1" applyAlignment="1">
      <alignment/>
    </xf>
    <xf numFmtId="0" fontId="11" fillId="0" borderId="12" xfId="0" applyFont="1" applyBorder="1" applyAlignment="1">
      <alignment/>
    </xf>
    <xf numFmtId="0" fontId="11" fillId="0" borderId="13" xfId="0" applyFont="1" applyBorder="1" applyAlignment="1">
      <alignment/>
    </xf>
    <xf numFmtId="0" fontId="11" fillId="0" borderId="0" xfId="0" applyFont="1" applyBorder="1" applyAlignment="1">
      <alignment/>
    </xf>
    <xf numFmtId="3" fontId="11" fillId="0" borderId="14" xfId="0" applyNumberFormat="1" applyFont="1" applyBorder="1" applyAlignment="1">
      <alignment horizontal="right"/>
    </xf>
    <xf numFmtId="3" fontId="11" fillId="0" borderId="9" xfId="0" applyNumberFormat="1" applyFont="1" applyBorder="1" applyAlignment="1">
      <alignment horizontal="right"/>
    </xf>
    <xf numFmtId="3" fontId="11" fillId="0" borderId="15" xfId="0" applyNumberFormat="1" applyFont="1" applyBorder="1" applyAlignment="1">
      <alignment horizontal="right"/>
    </xf>
    <xf numFmtId="0" fontId="9" fillId="0" borderId="0" xfId="0" applyFont="1" applyBorder="1" applyAlignment="1">
      <alignment/>
    </xf>
    <xf numFmtId="3" fontId="9" fillId="0" borderId="0" xfId="0" applyNumberFormat="1" applyFont="1" applyBorder="1" applyAlignment="1">
      <alignment horizontal="right"/>
    </xf>
    <xf numFmtId="3" fontId="23" fillId="0" borderId="14" xfId="0" applyNumberFormat="1" applyFont="1" applyBorder="1" applyAlignment="1">
      <alignment horizontal="right"/>
    </xf>
    <xf numFmtId="3" fontId="23" fillId="0" borderId="9" xfId="0" applyNumberFormat="1" applyFont="1" applyBorder="1" applyAlignment="1">
      <alignment horizontal="right"/>
    </xf>
    <xf numFmtId="3" fontId="23" fillId="0" borderId="15" xfId="0" applyNumberFormat="1" applyFont="1" applyBorder="1" applyAlignment="1">
      <alignment horizontal="right"/>
    </xf>
    <xf numFmtId="0" fontId="9" fillId="0" borderId="0" xfId="0" applyFont="1" applyFill="1" applyAlignment="1">
      <alignment/>
    </xf>
    <xf numFmtId="0" fontId="9" fillId="0" borderId="0" xfId="0" applyFont="1" applyBorder="1" applyAlignment="1">
      <alignment horizontal="center"/>
    </xf>
    <xf numFmtId="0" fontId="11" fillId="0" borderId="0" xfId="0" applyFont="1" applyBorder="1" applyAlignment="1">
      <alignment/>
    </xf>
    <xf numFmtId="0" fontId="11" fillId="0" borderId="0" xfId="0" applyFont="1" applyBorder="1" applyAlignment="1">
      <alignment shrinkToFit="1"/>
    </xf>
    <xf numFmtId="3" fontId="11" fillId="0" borderId="0" xfId="0" applyNumberFormat="1" applyFont="1" applyAlignment="1">
      <alignment/>
    </xf>
    <xf numFmtId="0" fontId="9" fillId="0" borderId="0" xfId="0" applyFont="1" applyAlignment="1">
      <alignment/>
    </xf>
    <xf numFmtId="0" fontId="26" fillId="0" borderId="8" xfId="0" applyFont="1" applyBorder="1" applyAlignment="1">
      <alignment/>
    </xf>
    <xf numFmtId="0" fontId="26" fillId="0" borderId="16" xfId="0" applyFont="1" applyBorder="1" applyAlignment="1">
      <alignment/>
    </xf>
    <xf numFmtId="0" fontId="26" fillId="0" borderId="17" xfId="0" applyFont="1" applyBorder="1" applyAlignment="1">
      <alignment/>
    </xf>
    <xf numFmtId="0" fontId="30" fillId="3" borderId="18" xfId="0" applyFont="1" applyFill="1" applyBorder="1" applyAlignment="1">
      <alignment horizontal="center" vertical="center" wrapText="1"/>
    </xf>
    <xf numFmtId="0" fontId="30" fillId="3" borderId="19" xfId="0" applyFont="1" applyFill="1" applyBorder="1" applyAlignment="1">
      <alignment horizontal="center" vertical="center" wrapText="1"/>
    </xf>
    <xf numFmtId="0" fontId="31" fillId="3" borderId="19"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0" borderId="21" xfId="0" applyFont="1" applyBorder="1" applyAlignment="1">
      <alignment wrapText="1" shrinkToFit="1"/>
    </xf>
    <xf numFmtId="3" fontId="20" fillId="0" borderId="22" xfId="0" applyNumberFormat="1" applyFont="1" applyBorder="1" applyAlignment="1">
      <alignment horizontal="right"/>
    </xf>
    <xf numFmtId="3" fontId="20" fillId="0" borderId="23" xfId="0" applyNumberFormat="1" applyFont="1" applyBorder="1" applyAlignment="1">
      <alignment horizontal="right"/>
    </xf>
    <xf numFmtId="0" fontId="20" fillId="0" borderId="21" xfId="0" applyFont="1" applyBorder="1" applyAlignment="1">
      <alignment wrapText="1" shrinkToFit="1"/>
    </xf>
    <xf numFmtId="3" fontId="32" fillId="0" borderId="22" xfId="0" applyNumberFormat="1" applyFont="1" applyBorder="1" applyAlignment="1">
      <alignment horizontal="right"/>
    </xf>
    <xf numFmtId="3" fontId="21" fillId="0" borderId="23" xfId="0" applyNumberFormat="1" applyFont="1" applyBorder="1" applyAlignment="1">
      <alignment horizontal="right"/>
    </xf>
    <xf numFmtId="3" fontId="33" fillId="0" borderId="22" xfId="0" applyNumberFormat="1" applyFont="1" applyBorder="1" applyAlignment="1">
      <alignment horizontal="right"/>
    </xf>
    <xf numFmtId="3" fontId="33" fillId="0" borderId="14" xfId="0" applyNumberFormat="1" applyFont="1" applyBorder="1" applyAlignment="1">
      <alignment horizontal="right"/>
    </xf>
    <xf numFmtId="3" fontId="33" fillId="0" borderId="15" xfId="0" applyNumberFormat="1" applyFont="1" applyBorder="1" applyAlignment="1">
      <alignment horizontal="right"/>
    </xf>
    <xf numFmtId="0" fontId="20" fillId="0" borderId="24" xfId="0" applyFont="1" applyBorder="1" applyAlignment="1">
      <alignment wrapText="1" shrinkToFit="1"/>
    </xf>
    <xf numFmtId="3" fontId="32" fillId="0" borderId="25" xfId="0" applyNumberFormat="1" applyFont="1" applyBorder="1" applyAlignment="1">
      <alignment horizontal="right"/>
    </xf>
    <xf numFmtId="3" fontId="21" fillId="0" borderId="26" xfId="0" applyNumberFormat="1" applyFont="1" applyBorder="1" applyAlignment="1">
      <alignment horizontal="right"/>
    </xf>
    <xf numFmtId="0" fontId="11" fillId="0" borderId="0" xfId="0" applyFont="1" applyBorder="1" applyAlignment="1">
      <alignment horizontal="right"/>
    </xf>
    <xf numFmtId="0" fontId="11" fillId="0" borderId="0" xfId="0" applyFont="1" applyFill="1" applyAlignment="1">
      <alignment vertical="center"/>
    </xf>
    <xf numFmtId="0" fontId="11" fillId="0" borderId="0" xfId="0" applyFont="1" applyAlignment="1">
      <alignment vertical="center"/>
    </xf>
    <xf numFmtId="0" fontId="11" fillId="0" borderId="27" xfId="0" applyFont="1" applyBorder="1" applyAlignment="1">
      <alignment/>
    </xf>
    <xf numFmtId="0" fontId="21" fillId="0" borderId="28" xfId="19" applyFont="1" applyBorder="1" applyAlignment="1">
      <alignment horizontal="center" vertical="center" wrapText="1"/>
      <protection/>
    </xf>
    <xf numFmtId="41" fontId="21" fillId="0" borderId="29" xfId="19" applyNumberFormat="1" applyFont="1" applyBorder="1" applyAlignment="1">
      <alignment horizontal="center" vertical="center" wrapText="1"/>
      <protection/>
    </xf>
    <xf numFmtId="181" fontId="21" fillId="0" borderId="29" xfId="15" applyNumberFormat="1" applyFont="1" applyBorder="1" applyAlignment="1">
      <alignment horizontal="center" vertical="center" wrapText="1"/>
    </xf>
    <xf numFmtId="0" fontId="21" fillId="0" borderId="30" xfId="19" applyFont="1" applyBorder="1" applyAlignment="1">
      <alignment horizontal="left" wrapText="1"/>
      <protection/>
    </xf>
    <xf numFmtId="3" fontId="32" fillId="0" borderId="31" xfId="15" applyNumberFormat="1" applyFont="1" applyBorder="1" applyAlignment="1">
      <alignment/>
    </xf>
    <xf numFmtId="3" fontId="21" fillId="0" borderId="31" xfId="15" applyNumberFormat="1" applyFont="1" applyBorder="1" applyAlignment="1">
      <alignment/>
    </xf>
    <xf numFmtId="0" fontId="11" fillId="0" borderId="31" xfId="0" applyFont="1" applyBorder="1" applyAlignment="1">
      <alignment/>
    </xf>
    <xf numFmtId="0" fontId="21" fillId="0" borderId="21" xfId="19" applyFont="1" applyBorder="1" applyAlignment="1">
      <alignment wrapText="1"/>
      <protection/>
    </xf>
    <xf numFmtId="3" fontId="36" fillId="0" borderId="22" xfId="15" applyNumberFormat="1" applyFont="1" applyBorder="1" applyAlignment="1">
      <alignment/>
    </xf>
    <xf numFmtId="3" fontId="36" fillId="0" borderId="22" xfId="19" applyNumberFormat="1" applyFont="1" applyBorder="1">
      <alignment/>
      <protection/>
    </xf>
    <xf numFmtId="0" fontId="37" fillId="0" borderId="22" xfId="0" applyFont="1" applyBorder="1" applyAlignment="1">
      <alignment/>
    </xf>
    <xf numFmtId="0" fontId="32" fillId="0" borderId="21" xfId="19" applyFont="1" applyBorder="1" applyAlignment="1" quotePrefix="1">
      <alignment wrapText="1"/>
      <protection/>
    </xf>
    <xf numFmtId="3" fontId="32" fillId="0" borderId="22" xfId="15" applyNumberFormat="1" applyFont="1" applyBorder="1" applyAlignment="1">
      <alignment/>
    </xf>
    <xf numFmtId="3" fontId="32" fillId="0" borderId="22" xfId="19" applyNumberFormat="1" applyFont="1" applyBorder="1">
      <alignment/>
      <protection/>
    </xf>
    <xf numFmtId="0" fontId="11" fillId="0" borderId="22" xfId="0" applyFont="1" applyBorder="1" applyAlignment="1">
      <alignment/>
    </xf>
    <xf numFmtId="0" fontId="32" fillId="0" borderId="32" xfId="19" applyFont="1" applyBorder="1" applyAlignment="1">
      <alignment horizontal="left" wrapText="1"/>
      <protection/>
    </xf>
    <xf numFmtId="0" fontId="21" fillId="0" borderId="24" xfId="19" applyFont="1" applyBorder="1" applyAlignment="1">
      <alignment wrapText="1"/>
      <protection/>
    </xf>
    <xf numFmtId="3" fontId="36" fillId="0" borderId="25" xfId="15" applyNumberFormat="1" applyFont="1" applyBorder="1" applyAlignment="1">
      <alignment horizontal="right"/>
    </xf>
    <xf numFmtId="3" fontId="37" fillId="0" borderId="25" xfId="0" applyNumberFormat="1" applyFont="1" applyBorder="1" applyAlignment="1">
      <alignment horizontal="right"/>
    </xf>
    <xf numFmtId="0" fontId="21" fillId="0" borderId="33" xfId="19" applyFont="1" applyBorder="1" applyAlignment="1">
      <alignment horizontal="center" vertical="center" wrapText="1"/>
      <protection/>
    </xf>
    <xf numFmtId="41" fontId="21" fillId="0" borderId="34" xfId="19" applyNumberFormat="1" applyFont="1" applyBorder="1" applyAlignment="1">
      <alignment horizontal="center" vertical="center" wrapText="1"/>
      <protection/>
    </xf>
    <xf numFmtId="181" fontId="21" fillId="0" borderId="34" xfId="15" applyNumberFormat="1" applyFont="1" applyBorder="1" applyAlignment="1">
      <alignment horizontal="center" vertical="center" wrapText="1"/>
    </xf>
    <xf numFmtId="0" fontId="11" fillId="0" borderId="34" xfId="0" applyFont="1" applyBorder="1" applyAlignment="1">
      <alignment/>
    </xf>
    <xf numFmtId="0" fontId="21" fillId="0" borderId="18" xfId="19" applyFont="1" applyBorder="1" applyAlignment="1">
      <alignment horizontal="left" wrapText="1"/>
      <protection/>
    </xf>
    <xf numFmtId="3" fontId="32" fillId="0" borderId="19" xfId="15" applyNumberFormat="1" applyFont="1" applyBorder="1" applyAlignment="1">
      <alignment/>
    </xf>
    <xf numFmtId="3" fontId="21" fillId="0" borderId="19" xfId="15" applyNumberFormat="1" applyFont="1" applyBorder="1" applyAlignment="1">
      <alignment/>
    </xf>
    <xf numFmtId="0" fontId="11" fillId="0" borderId="19" xfId="0" applyFont="1" applyBorder="1" applyAlignment="1">
      <alignment/>
    </xf>
    <xf numFmtId="3" fontId="37" fillId="0" borderId="22" xfId="15" applyNumberFormat="1" applyFont="1" applyBorder="1" applyAlignment="1">
      <alignment/>
    </xf>
    <xf numFmtId="0" fontId="32" fillId="0" borderId="21" xfId="19" applyFont="1" applyBorder="1" applyAlignment="1" quotePrefix="1">
      <alignment horizontal="left" wrapText="1"/>
      <protection/>
    </xf>
    <xf numFmtId="3" fontId="33" fillId="0" borderId="22" xfId="15" applyNumberFormat="1" applyFont="1" applyBorder="1" applyAlignment="1">
      <alignment/>
    </xf>
    <xf numFmtId="0" fontId="32" fillId="0" borderId="21" xfId="19" applyFont="1" applyBorder="1" applyAlignment="1" quotePrefix="1">
      <alignment vertical="center" wrapText="1"/>
      <protection/>
    </xf>
    <xf numFmtId="3" fontId="37" fillId="0" borderId="22" xfId="15" applyNumberFormat="1" applyFont="1" applyBorder="1" applyAlignment="1">
      <alignment vertical="center"/>
    </xf>
    <xf numFmtId="3" fontId="32" fillId="0" borderId="22" xfId="15" applyNumberFormat="1" applyFont="1" applyBorder="1" applyAlignment="1">
      <alignment vertical="center"/>
    </xf>
    <xf numFmtId="3" fontId="32" fillId="0" borderId="22" xfId="19" applyNumberFormat="1" applyFont="1" applyBorder="1" applyAlignment="1">
      <alignment vertical="center"/>
      <protection/>
    </xf>
    <xf numFmtId="0" fontId="11" fillId="0" borderId="22" xfId="0" applyFont="1" applyBorder="1" applyAlignment="1">
      <alignment vertical="center"/>
    </xf>
    <xf numFmtId="3" fontId="21" fillId="0" borderId="25" xfId="15" applyNumberFormat="1" applyFont="1" applyBorder="1" applyAlignment="1">
      <alignment horizontal="right"/>
    </xf>
    <xf numFmtId="3" fontId="11" fillId="0" borderId="25" xfId="0" applyNumberFormat="1" applyFont="1" applyBorder="1" applyAlignment="1">
      <alignment horizontal="right"/>
    </xf>
    <xf numFmtId="0" fontId="9" fillId="0" borderId="0" xfId="0" applyFont="1" applyBorder="1" applyAlignment="1">
      <alignment/>
    </xf>
    <xf numFmtId="0" fontId="9" fillId="3" borderId="18" xfId="0" applyFont="1" applyFill="1" applyBorder="1" applyAlignment="1">
      <alignment horizontal="center" vertical="center"/>
    </xf>
    <xf numFmtId="0" fontId="11" fillId="0" borderId="21" xfId="0" applyFont="1" applyBorder="1" applyAlignment="1" quotePrefix="1">
      <alignment/>
    </xf>
    <xf numFmtId="181" fontId="11" fillId="0" borderId="22" xfId="15" applyNumberFormat="1" applyFont="1" applyBorder="1" applyAlignment="1">
      <alignment/>
    </xf>
    <xf numFmtId="0" fontId="32" fillId="0" borderId="21" xfId="0" applyFont="1" applyBorder="1" applyAlignment="1" quotePrefix="1">
      <alignment/>
    </xf>
    <xf numFmtId="0" fontId="9" fillId="0" borderId="24" xfId="0" applyFont="1" applyBorder="1" applyAlignment="1">
      <alignment horizontal="center"/>
    </xf>
    <xf numFmtId="0" fontId="11" fillId="0" borderId="25" xfId="0" applyFont="1" applyBorder="1" applyAlignment="1">
      <alignment horizontal="right"/>
    </xf>
    <xf numFmtId="0" fontId="9" fillId="0" borderId="0" xfId="19" applyFont="1" applyBorder="1" applyAlignment="1">
      <alignment horizontal="left"/>
      <protection/>
    </xf>
    <xf numFmtId="0" fontId="16" fillId="0" borderId="0" xfId="0" applyFont="1" applyFill="1" applyBorder="1" applyAlignment="1">
      <alignment horizontal="left" wrapText="1"/>
    </xf>
    <xf numFmtId="0" fontId="14" fillId="0" borderId="0" xfId="0" applyFont="1" applyFill="1" applyBorder="1" applyAlignment="1">
      <alignment wrapText="1"/>
    </xf>
    <xf numFmtId="37" fontId="9" fillId="0" borderId="0" xfId="0" applyNumberFormat="1" applyFont="1" applyBorder="1" applyAlignment="1">
      <alignment horizontal="right"/>
    </xf>
    <xf numFmtId="0" fontId="9" fillId="0" borderId="0" xfId="0" applyFont="1" applyBorder="1" applyAlignment="1">
      <alignment horizontal="right"/>
    </xf>
    <xf numFmtId="0" fontId="9" fillId="0" borderId="35" xfId="0" applyFont="1" applyBorder="1" applyAlignment="1">
      <alignment horizontal="center"/>
    </xf>
    <xf numFmtId="43" fontId="9" fillId="0" borderId="0" xfId="15" applyFont="1" applyBorder="1" applyAlignment="1">
      <alignment horizontal="right"/>
    </xf>
    <xf numFmtId="43" fontId="11" fillId="0" borderId="0" xfId="15" applyFont="1" applyBorder="1" applyAlignment="1">
      <alignment horizontal="center"/>
    </xf>
    <xf numFmtId="43" fontId="11" fillId="0" borderId="36" xfId="15" applyFont="1" applyBorder="1" applyAlignment="1">
      <alignment horizontal="center"/>
    </xf>
    <xf numFmtId="0" fontId="9" fillId="0" borderId="21" xfId="19" applyFont="1" applyBorder="1">
      <alignment/>
      <protection/>
    </xf>
    <xf numFmtId="49" fontId="11" fillId="0" borderId="22" xfId="0" applyNumberFormat="1" applyFont="1" applyBorder="1" applyAlignment="1">
      <alignment horizontal="left"/>
    </xf>
    <xf numFmtId="0" fontId="11" fillId="0" borderId="0" xfId="0" applyFont="1" applyFill="1" applyBorder="1" applyAlignment="1">
      <alignment vertical="center"/>
    </xf>
    <xf numFmtId="0" fontId="11" fillId="0" borderId="0" xfId="0" applyFont="1" applyBorder="1" applyAlignment="1">
      <alignment horizontal="left" vertical="center" wrapText="1"/>
    </xf>
    <xf numFmtId="0" fontId="11" fillId="0" borderId="0" xfId="0" applyFont="1" applyBorder="1" applyAlignment="1">
      <alignment horizontal="left"/>
    </xf>
    <xf numFmtId="43" fontId="11" fillId="0" borderId="0" xfId="15" applyFont="1" applyBorder="1" applyAlignment="1">
      <alignment horizontal="right"/>
    </xf>
    <xf numFmtId="0" fontId="9" fillId="0" borderId="1" xfId="0" applyFont="1" applyBorder="1" applyAlignment="1">
      <alignment horizontal="center"/>
    </xf>
    <xf numFmtId="43" fontId="9" fillId="0" borderId="1" xfId="15" applyFont="1" applyBorder="1" applyAlignment="1">
      <alignment horizontal="right"/>
    </xf>
    <xf numFmtId="43" fontId="21" fillId="0" borderId="1" xfId="15" applyFont="1" applyBorder="1" applyAlignment="1">
      <alignment horizontal="center"/>
    </xf>
    <xf numFmtId="0" fontId="11" fillId="0" borderId="1" xfId="0" applyFont="1" applyBorder="1" applyAlignment="1">
      <alignment horizontal="left"/>
    </xf>
    <xf numFmtId="181" fontId="11" fillId="0" borderId="1" xfId="15" applyNumberFormat="1" applyFont="1" applyBorder="1" applyAlignment="1">
      <alignment horizontal="right"/>
    </xf>
    <xf numFmtId="181" fontId="11" fillId="0" borderId="1" xfId="15" applyNumberFormat="1" applyFont="1" applyBorder="1" applyAlignment="1">
      <alignment horizontal="center"/>
    </xf>
    <xf numFmtId="181" fontId="11" fillId="0" borderId="0" xfId="15" applyNumberFormat="1" applyFont="1" applyBorder="1" applyAlignment="1">
      <alignment horizontal="right"/>
    </xf>
    <xf numFmtId="181" fontId="9" fillId="0" borderId="0" xfId="0" applyNumberFormat="1" applyFont="1" applyBorder="1" applyAlignment="1">
      <alignment horizontal="left"/>
    </xf>
    <xf numFmtId="181" fontId="9" fillId="0" borderId="0" xfId="15" applyNumberFormat="1" applyFont="1" applyBorder="1" applyAlignment="1">
      <alignment horizontal="center"/>
    </xf>
    <xf numFmtId="0" fontId="41" fillId="0" borderId="1" xfId="0" applyFont="1" applyBorder="1" applyAlignment="1">
      <alignment horizontal="center" vertical="center" wrapText="1"/>
    </xf>
    <xf numFmtId="181" fontId="41" fillId="0" borderId="1" xfId="15" applyNumberFormat="1" applyFont="1" applyBorder="1" applyAlignment="1">
      <alignment horizontal="center" vertical="center" wrapText="1"/>
    </xf>
    <xf numFmtId="181" fontId="41" fillId="0" borderId="37" xfId="15" applyNumberFormat="1" applyFont="1" applyBorder="1" applyAlignment="1">
      <alignment horizontal="center" vertical="center" wrapText="1"/>
    </xf>
    <xf numFmtId="181" fontId="41" fillId="0" borderId="38" xfId="15" applyNumberFormat="1" applyFont="1" applyBorder="1" applyAlignment="1">
      <alignment horizontal="center" vertical="center" wrapText="1"/>
    </xf>
    <xf numFmtId="14" fontId="41" fillId="0" borderId="1" xfId="0" applyNumberFormat="1" applyFont="1" applyBorder="1" applyAlignment="1">
      <alignment horizontal="center" vertical="center" wrapText="1"/>
    </xf>
    <xf numFmtId="14" fontId="42" fillId="0" borderId="1" xfId="0" applyNumberFormat="1" applyFont="1" applyBorder="1" applyAlignment="1">
      <alignment horizontal="center" vertical="center" wrapText="1"/>
    </xf>
    <xf numFmtId="181" fontId="42" fillId="4" borderId="1" xfId="15" applyNumberFormat="1" applyFont="1" applyFill="1" applyBorder="1" applyAlignment="1">
      <alignment horizontal="right"/>
    </xf>
    <xf numFmtId="14" fontId="41" fillId="4" borderId="1" xfId="0" applyNumberFormat="1" applyFont="1" applyFill="1" applyBorder="1" applyAlignment="1">
      <alignment horizontal="center"/>
    </xf>
    <xf numFmtId="181" fontId="41" fillId="4" borderId="1" xfId="15" applyNumberFormat="1" applyFont="1" applyFill="1" applyBorder="1" applyAlignment="1">
      <alignment horizontal="right"/>
    </xf>
    <xf numFmtId="181" fontId="41" fillId="4" borderId="1" xfId="15" applyNumberFormat="1" applyFont="1" applyFill="1" applyBorder="1" applyAlignment="1">
      <alignment/>
    </xf>
    <xf numFmtId="0" fontId="9" fillId="0" borderId="35" xfId="19" applyFont="1" applyBorder="1" applyAlignment="1">
      <alignment horizontal="left" vertical="center" wrapText="1"/>
      <protection/>
    </xf>
    <xf numFmtId="0" fontId="17" fillId="0" borderId="39" xfId="0" applyFont="1" applyFill="1" applyBorder="1" applyAlignment="1">
      <alignment horizontal="left"/>
    </xf>
    <xf numFmtId="0" fontId="17" fillId="0" borderId="40" xfId="0" applyFont="1" applyFill="1" applyBorder="1" applyAlignment="1">
      <alignment horizontal="left"/>
    </xf>
    <xf numFmtId="0" fontId="9" fillId="0" borderId="41" xfId="19" applyFont="1" applyBorder="1">
      <alignment/>
      <protection/>
    </xf>
    <xf numFmtId="0" fontId="11" fillId="0" borderId="39" xfId="19" applyFont="1" applyBorder="1">
      <alignment/>
      <protection/>
    </xf>
    <xf numFmtId="181" fontId="11" fillId="0" borderId="39" xfId="19" applyNumberFormat="1" applyFont="1" applyBorder="1" applyAlignment="1">
      <alignment horizontal="center"/>
      <protection/>
    </xf>
    <xf numFmtId="181" fontId="11" fillId="0" borderId="40" xfId="19" applyNumberFormat="1" applyFont="1" applyBorder="1" applyAlignment="1">
      <alignment horizontal="center"/>
      <protection/>
    </xf>
    <xf numFmtId="0" fontId="9" fillId="0" borderId="42" xfId="19" applyFont="1" applyBorder="1">
      <alignment/>
      <protection/>
    </xf>
    <xf numFmtId="0" fontId="11" fillId="0" borderId="27" xfId="19" applyFont="1" applyBorder="1">
      <alignment/>
      <protection/>
    </xf>
    <xf numFmtId="181" fontId="11" fillId="0" borderId="27" xfId="19" applyNumberFormat="1" applyFont="1" applyBorder="1" applyAlignment="1">
      <alignment horizontal="center"/>
      <protection/>
    </xf>
    <xf numFmtId="181" fontId="11" fillId="0" borderId="43" xfId="19" applyNumberFormat="1" applyFont="1" applyBorder="1" applyAlignment="1">
      <alignment horizontal="center"/>
      <protection/>
    </xf>
    <xf numFmtId="181" fontId="0" fillId="0" borderId="2" xfId="15" applyNumberFormat="1" applyFont="1" applyFill="1" applyBorder="1" applyAlignment="1">
      <alignment/>
    </xf>
    <xf numFmtId="0" fontId="11" fillId="0" borderId="8" xfId="0" applyFont="1" applyFill="1" applyBorder="1" applyAlignment="1">
      <alignment horizontal="left" wrapText="1"/>
    </xf>
    <xf numFmtId="0" fontId="11" fillId="0" borderId="9" xfId="0" applyFont="1" applyFill="1" applyBorder="1" applyAlignment="1">
      <alignment horizontal="left" wrapText="1"/>
    </xf>
    <xf numFmtId="0" fontId="11" fillId="0" borderId="10" xfId="0" applyFont="1" applyFill="1" applyBorder="1" applyAlignment="1">
      <alignment horizontal="left" wrapText="1"/>
    </xf>
    <xf numFmtId="0" fontId="17" fillId="3" borderId="9" xfId="0" applyFont="1" applyFill="1" applyBorder="1" applyAlignment="1">
      <alignment horizontal="left"/>
    </xf>
    <xf numFmtId="0" fontId="11" fillId="0" borderId="8" xfId="0" applyFont="1" applyBorder="1" applyAlignment="1">
      <alignment horizontal="left" wrapText="1"/>
    </xf>
    <xf numFmtId="0" fontId="11" fillId="0" borderId="9" xfId="0" applyFont="1" applyBorder="1" applyAlignment="1">
      <alignment horizontal="left" wrapText="1"/>
    </xf>
    <xf numFmtId="0" fontId="11" fillId="0" borderId="10" xfId="0" applyFont="1" applyBorder="1" applyAlignment="1">
      <alignment horizontal="left" wrapText="1"/>
    </xf>
    <xf numFmtId="0" fontId="11" fillId="0" borderId="9" xfId="0" applyFont="1" applyBorder="1" applyAlignment="1">
      <alignment horizontal="left"/>
    </xf>
    <xf numFmtId="0" fontId="11" fillId="0" borderId="10" xfId="0" applyFont="1" applyBorder="1" applyAlignment="1">
      <alignment horizontal="left"/>
    </xf>
    <xf numFmtId="0" fontId="17" fillId="3" borderId="8" xfId="0" applyFont="1" applyFill="1" applyBorder="1" applyAlignment="1">
      <alignment horizontal="left"/>
    </xf>
    <xf numFmtId="0" fontId="19" fillId="4" borderId="10" xfId="0" applyFont="1" applyFill="1" applyBorder="1" applyAlignment="1">
      <alignment horizontal="left"/>
    </xf>
    <xf numFmtId="0" fontId="11" fillId="0" borderId="8" xfId="0" applyFont="1" applyBorder="1" applyAlignment="1">
      <alignment horizontal="left"/>
    </xf>
    <xf numFmtId="0" fontId="19" fillId="4" borderId="8" xfId="0" applyFont="1" applyFill="1" applyBorder="1" applyAlignment="1">
      <alignment horizontal="left"/>
    </xf>
    <xf numFmtId="0" fontId="19" fillId="4" borderId="9" xfId="0" applyFont="1" applyFill="1" applyBorder="1" applyAlignment="1">
      <alignment horizontal="left"/>
    </xf>
    <xf numFmtId="0" fontId="17" fillId="3" borderId="8" xfId="0" applyFont="1" applyFill="1" applyBorder="1" applyAlignment="1">
      <alignment/>
    </xf>
    <xf numFmtId="0" fontId="17" fillId="3" borderId="9" xfId="0" applyFont="1" applyFill="1" applyBorder="1" applyAlignment="1">
      <alignment/>
    </xf>
    <xf numFmtId="0" fontId="16" fillId="0" borderId="9" xfId="0" applyFont="1" applyBorder="1" applyAlignment="1">
      <alignment horizontal="center"/>
    </xf>
    <xf numFmtId="0" fontId="16" fillId="0" borderId="10" xfId="0" applyFont="1" applyBorder="1" applyAlignment="1">
      <alignment horizontal="center"/>
    </xf>
    <xf numFmtId="0" fontId="15" fillId="5" borderId="9" xfId="0" applyFont="1" applyFill="1" applyBorder="1" applyAlignment="1">
      <alignment horizontal="center" vertical="center"/>
    </xf>
    <xf numFmtId="0" fontId="15" fillId="5" borderId="10" xfId="0" applyFont="1" applyFill="1" applyBorder="1" applyAlignment="1">
      <alignment horizontal="center" vertical="center"/>
    </xf>
    <xf numFmtId="0" fontId="16" fillId="0" borderId="8" xfId="0" applyFont="1" applyBorder="1" applyAlignment="1">
      <alignment horizontal="center"/>
    </xf>
    <xf numFmtId="0" fontId="8" fillId="0" borderId="0" xfId="0" applyFont="1" applyFill="1" applyBorder="1" applyAlignment="1">
      <alignment horizontal="center" vertical="center"/>
    </xf>
    <xf numFmtId="0" fontId="9" fillId="0" borderId="27" xfId="0" applyFont="1" applyBorder="1" applyAlignment="1">
      <alignment horizontal="right"/>
    </xf>
    <xf numFmtId="0" fontId="15" fillId="5" borderId="8" xfId="0" applyFont="1" applyFill="1" applyBorder="1" applyAlignment="1">
      <alignment horizontal="center" vertical="center"/>
    </xf>
    <xf numFmtId="0" fontId="1" fillId="0" borderId="0" xfId="0" applyFont="1" applyAlignment="1">
      <alignment horizontal="center"/>
    </xf>
    <xf numFmtId="0" fontId="3" fillId="0" borderId="44" xfId="0" applyFont="1" applyBorder="1" applyAlignment="1">
      <alignment horizontal="center"/>
    </xf>
    <xf numFmtId="0" fontId="1" fillId="0" borderId="0" xfId="0" applyFont="1" applyFill="1" applyBorder="1" applyAlignment="1">
      <alignment/>
    </xf>
    <xf numFmtId="0" fontId="1" fillId="0" borderId="0" xfId="0" applyFont="1" applyFill="1" applyAlignment="1">
      <alignment/>
    </xf>
    <xf numFmtId="0" fontId="4" fillId="0" borderId="0" xfId="0" applyFont="1" applyFill="1" applyAlignment="1">
      <alignment horizontal="center" vertical="center"/>
    </xf>
    <xf numFmtId="0" fontId="6" fillId="0" borderId="0" xfId="0" applyFont="1" applyAlignment="1">
      <alignment horizontal="center"/>
    </xf>
    <xf numFmtId="0" fontId="5" fillId="0" borderId="0" xfId="0" applyFont="1" applyAlignment="1">
      <alignment horizontal="center"/>
    </xf>
    <xf numFmtId="0" fontId="5" fillId="0" borderId="0" xfId="0" applyFont="1" applyFill="1" applyBorder="1" applyAlignment="1">
      <alignment/>
    </xf>
    <xf numFmtId="0" fontId="0" fillId="0" borderId="0" xfId="0" applyFont="1" applyFill="1" applyBorder="1" applyAlignment="1">
      <alignment/>
    </xf>
    <xf numFmtId="0" fontId="4" fillId="0" borderId="0" xfId="0" applyFont="1" applyFill="1" applyBorder="1" applyAlignment="1">
      <alignment horizontal="center" vertical="center"/>
    </xf>
    <xf numFmtId="0" fontId="6" fillId="0" borderId="44" xfId="0" applyFont="1" applyBorder="1" applyAlignment="1">
      <alignment horizontal="center"/>
    </xf>
    <xf numFmtId="0" fontId="0" fillId="0" borderId="0" xfId="0" applyFont="1" applyAlignment="1">
      <alignment horizontal="center"/>
    </xf>
    <xf numFmtId="0" fontId="8" fillId="0" borderId="0" xfId="0" applyFont="1" applyFill="1" applyBorder="1" applyAlignment="1">
      <alignment horizontal="center" vertical="center"/>
    </xf>
    <xf numFmtId="0" fontId="9" fillId="0" borderId="8" xfId="0" applyFont="1" applyBorder="1" applyAlignment="1">
      <alignment/>
    </xf>
    <xf numFmtId="0" fontId="9" fillId="0" borderId="9" xfId="0" applyFont="1" applyBorder="1" applyAlignment="1">
      <alignment/>
    </xf>
    <xf numFmtId="0" fontId="9" fillId="0" borderId="8" xfId="0" applyFont="1" applyBorder="1" applyAlignment="1">
      <alignment horizontal="left"/>
    </xf>
    <xf numFmtId="0" fontId="9" fillId="0" borderId="9" xfId="0" applyFont="1" applyBorder="1" applyAlignment="1">
      <alignment horizontal="left"/>
    </xf>
    <xf numFmtId="0" fontId="9" fillId="0" borderId="10" xfId="0" applyFont="1" applyBorder="1" applyAlignment="1">
      <alignment horizontal="left"/>
    </xf>
    <xf numFmtId="0" fontId="20" fillId="0" borderId="8" xfId="0" applyFont="1" applyBorder="1" applyAlignment="1">
      <alignment horizontal="left"/>
    </xf>
    <xf numFmtId="0" fontId="20" fillId="0" borderId="9" xfId="0" applyFont="1" applyBorder="1" applyAlignment="1">
      <alignment horizontal="left"/>
    </xf>
    <xf numFmtId="0" fontId="20" fillId="0" borderId="10" xfId="0" applyFont="1" applyBorder="1" applyAlignment="1">
      <alignment horizontal="left"/>
    </xf>
    <xf numFmtId="0" fontId="9" fillId="0" borderId="10" xfId="0" applyFont="1" applyBorder="1" applyAlignment="1">
      <alignment/>
    </xf>
    <xf numFmtId="0" fontId="20" fillId="0" borderId="8" xfId="0" applyFont="1" applyBorder="1" applyAlignment="1">
      <alignment/>
    </xf>
    <xf numFmtId="0" fontId="20" fillId="0" borderId="9" xfId="0" applyFont="1" applyBorder="1" applyAlignment="1">
      <alignment/>
    </xf>
    <xf numFmtId="0" fontId="20" fillId="0" borderId="10" xfId="0" applyFont="1" applyBorder="1" applyAlignment="1">
      <alignment/>
    </xf>
    <xf numFmtId="0" fontId="11" fillId="0" borderId="8" xfId="0" applyFont="1" applyBorder="1" applyAlignment="1">
      <alignment/>
    </xf>
    <xf numFmtId="0" fontId="11" fillId="0" borderId="9" xfId="0" applyFont="1" applyBorder="1" applyAlignment="1">
      <alignment/>
    </xf>
    <xf numFmtId="0" fontId="11" fillId="0" borderId="10" xfId="0" applyFont="1" applyBorder="1" applyAlignment="1">
      <alignment/>
    </xf>
    <xf numFmtId="0" fontId="9" fillId="0" borderId="8" xfId="0" applyFont="1" applyBorder="1" applyAlignment="1">
      <alignment vertical="center" wrapText="1"/>
    </xf>
    <xf numFmtId="0" fontId="9" fillId="0" borderId="9" xfId="0" applyFont="1" applyBorder="1" applyAlignment="1">
      <alignment vertical="center" wrapText="1"/>
    </xf>
    <xf numFmtId="0" fontId="9" fillId="0" borderId="10" xfId="0" applyFont="1" applyBorder="1" applyAlignment="1">
      <alignment vertical="center" wrapText="1"/>
    </xf>
    <xf numFmtId="0" fontId="20" fillId="0" borderId="8" xfId="0" applyFont="1" applyBorder="1" applyAlignment="1">
      <alignment horizontal="left" vertical="center" wrapText="1"/>
    </xf>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7" fillId="3" borderId="0" xfId="0" applyFont="1" applyFill="1" applyBorder="1" applyAlignment="1">
      <alignment horizontal="left" wrapText="1"/>
    </xf>
    <xf numFmtId="0" fontId="9" fillId="3" borderId="5" xfId="0" applyFont="1" applyFill="1" applyBorder="1" applyAlignment="1">
      <alignment/>
    </xf>
    <xf numFmtId="0" fontId="9" fillId="3" borderId="6" xfId="0" applyFont="1" applyFill="1" applyBorder="1" applyAlignment="1">
      <alignment/>
    </xf>
    <xf numFmtId="0" fontId="9" fillId="3" borderId="45" xfId="0" applyFont="1" applyFill="1" applyBorder="1" applyAlignment="1">
      <alignment/>
    </xf>
    <xf numFmtId="0" fontId="9" fillId="3" borderId="46" xfId="0" applyFont="1" applyFill="1" applyBorder="1" applyAlignment="1">
      <alignment horizontal="center"/>
    </xf>
    <xf numFmtId="0" fontId="9" fillId="3" borderId="6" xfId="0" applyFont="1" applyFill="1" applyBorder="1" applyAlignment="1">
      <alignment horizontal="center"/>
    </xf>
    <xf numFmtId="0" fontId="9" fillId="3" borderId="45" xfId="0" applyFont="1" applyFill="1" applyBorder="1" applyAlignment="1">
      <alignment horizontal="center"/>
    </xf>
    <xf numFmtId="0" fontId="9" fillId="3" borderId="7" xfId="0" applyFont="1" applyFill="1" applyBorder="1" applyAlignment="1">
      <alignment horizontal="center"/>
    </xf>
    <xf numFmtId="0" fontId="9" fillId="0" borderId="15" xfId="0" applyFont="1" applyBorder="1" applyAlignment="1">
      <alignment/>
    </xf>
    <xf numFmtId="3" fontId="9" fillId="0" borderId="14" xfId="0" applyNumberFormat="1" applyFont="1" applyBorder="1" applyAlignment="1">
      <alignment horizontal="right"/>
    </xf>
    <xf numFmtId="3" fontId="9" fillId="0" borderId="9" xfId="0" applyNumberFormat="1" applyFont="1" applyBorder="1" applyAlignment="1">
      <alignment horizontal="right"/>
    </xf>
    <xf numFmtId="3" fontId="9" fillId="0" borderId="15" xfId="0" applyNumberFormat="1" applyFont="1" applyBorder="1" applyAlignment="1">
      <alignment horizontal="right"/>
    </xf>
    <xf numFmtId="3" fontId="9" fillId="0" borderId="10" xfId="0" applyNumberFormat="1" applyFont="1" applyBorder="1" applyAlignment="1">
      <alignment horizontal="right"/>
    </xf>
    <xf numFmtId="0" fontId="21" fillId="0" borderId="8" xfId="0" applyFont="1" applyBorder="1" applyAlignment="1">
      <alignment/>
    </xf>
    <xf numFmtId="0" fontId="21" fillId="0" borderId="9" xfId="0" applyFont="1" applyBorder="1" applyAlignment="1">
      <alignment/>
    </xf>
    <xf numFmtId="0" fontId="21" fillId="0" borderId="15" xfId="0" applyFont="1" applyBorder="1" applyAlignment="1">
      <alignment/>
    </xf>
    <xf numFmtId="0" fontId="11" fillId="0" borderId="15" xfId="0" applyFont="1" applyBorder="1" applyAlignment="1">
      <alignment/>
    </xf>
    <xf numFmtId="3" fontId="11" fillId="0" borderId="14" xfId="0" applyNumberFormat="1" applyFont="1" applyBorder="1" applyAlignment="1">
      <alignment horizontal="right"/>
    </xf>
    <xf numFmtId="3" fontId="11" fillId="0" borderId="9" xfId="0" applyNumberFormat="1" applyFont="1" applyBorder="1" applyAlignment="1">
      <alignment horizontal="right"/>
    </xf>
    <xf numFmtId="3" fontId="11" fillId="0" borderId="15" xfId="0" applyNumberFormat="1" applyFont="1" applyBorder="1" applyAlignment="1">
      <alignment horizontal="right"/>
    </xf>
    <xf numFmtId="3" fontId="11" fillId="0" borderId="10" xfId="0" applyNumberFormat="1" applyFont="1" applyBorder="1" applyAlignment="1">
      <alignment horizontal="right"/>
    </xf>
    <xf numFmtId="3" fontId="9" fillId="0" borderId="22" xfId="0" applyNumberFormat="1" applyFont="1" applyBorder="1" applyAlignment="1">
      <alignment horizontal="right"/>
    </xf>
    <xf numFmtId="3" fontId="9" fillId="0" borderId="23" xfId="0" applyNumberFormat="1" applyFont="1" applyBorder="1" applyAlignment="1">
      <alignment horizontal="right"/>
    </xf>
    <xf numFmtId="3" fontId="11" fillId="0" borderId="22" xfId="0" applyNumberFormat="1" applyFont="1" applyBorder="1" applyAlignment="1">
      <alignment horizontal="right"/>
    </xf>
    <xf numFmtId="3" fontId="11" fillId="0" borderId="23" xfId="0" applyNumberFormat="1" applyFont="1" applyBorder="1" applyAlignment="1">
      <alignment horizontal="right"/>
    </xf>
    <xf numFmtId="0" fontId="9" fillId="0" borderId="11" xfId="0" applyFont="1" applyBorder="1" applyAlignment="1">
      <alignment/>
    </xf>
    <xf numFmtId="0" fontId="9" fillId="0" borderId="12" xfId="0" applyFont="1" applyBorder="1" applyAlignment="1">
      <alignment/>
    </xf>
    <xf numFmtId="0" fontId="9" fillId="0" borderId="47" xfId="0" applyFont="1" applyBorder="1" applyAlignment="1">
      <alignment/>
    </xf>
    <xf numFmtId="3" fontId="9" fillId="0" borderId="48" xfId="0" applyNumberFormat="1" applyFont="1" applyBorder="1" applyAlignment="1">
      <alignment horizontal="right"/>
    </xf>
    <xf numFmtId="3" fontId="9" fillId="0" borderId="12" xfId="0" applyNumberFormat="1" applyFont="1" applyBorder="1" applyAlignment="1">
      <alignment horizontal="right"/>
    </xf>
    <xf numFmtId="3" fontId="9" fillId="0" borderId="47" xfId="0" applyNumberFormat="1" applyFont="1" applyBorder="1" applyAlignment="1">
      <alignment horizontal="right"/>
    </xf>
    <xf numFmtId="3" fontId="9" fillId="0" borderId="13" xfId="0" applyNumberFormat="1" applyFont="1" applyBorder="1" applyAlignment="1">
      <alignment horizontal="right"/>
    </xf>
    <xf numFmtId="3" fontId="11" fillId="0" borderId="49" xfId="0" applyNumberFormat="1" applyFont="1" applyBorder="1" applyAlignment="1">
      <alignment horizontal="right"/>
    </xf>
    <xf numFmtId="0" fontId="23" fillId="0" borderId="8" xfId="0" applyFont="1" applyBorder="1" applyAlignment="1">
      <alignment horizontal="left"/>
    </xf>
    <xf numFmtId="0" fontId="23" fillId="0" borderId="9" xfId="0" applyFont="1" applyBorder="1" applyAlignment="1">
      <alignment horizontal="left"/>
    </xf>
    <xf numFmtId="0" fontId="23" fillId="0" borderId="15" xfId="0" applyFont="1" applyBorder="1" applyAlignment="1">
      <alignment horizontal="left"/>
    </xf>
    <xf numFmtId="0" fontId="23" fillId="0" borderId="8" xfId="0" applyFont="1" applyBorder="1" applyAlignment="1">
      <alignment/>
    </xf>
    <xf numFmtId="0" fontId="23" fillId="0" borderId="9" xfId="0" applyFont="1" applyBorder="1" applyAlignment="1">
      <alignment/>
    </xf>
    <xf numFmtId="0" fontId="23" fillId="0" borderId="15" xfId="0" applyFont="1" applyBorder="1" applyAlignment="1">
      <alignment/>
    </xf>
    <xf numFmtId="3" fontId="23" fillId="0" borderId="14" xfId="0" applyNumberFormat="1" applyFont="1" applyBorder="1" applyAlignment="1">
      <alignment horizontal="right"/>
    </xf>
    <xf numFmtId="3" fontId="23" fillId="0" borderId="9" xfId="0" applyNumberFormat="1" applyFont="1" applyBorder="1" applyAlignment="1">
      <alignment horizontal="right"/>
    </xf>
    <xf numFmtId="3" fontId="23" fillId="0" borderId="15" xfId="0" applyNumberFormat="1" applyFont="1" applyBorder="1" applyAlignment="1">
      <alignment horizontal="right"/>
    </xf>
    <xf numFmtId="3" fontId="23" fillId="0" borderId="22" xfId="0" applyNumberFormat="1" applyFont="1" applyBorder="1" applyAlignment="1">
      <alignment horizontal="right"/>
    </xf>
    <xf numFmtId="3" fontId="23" fillId="0" borderId="23" xfId="0" applyNumberFormat="1" applyFont="1" applyBorder="1" applyAlignment="1">
      <alignment horizontal="right"/>
    </xf>
    <xf numFmtId="0" fontId="24" fillId="0" borderId="8" xfId="0" applyFont="1" applyBorder="1" applyAlignment="1">
      <alignment/>
    </xf>
    <xf numFmtId="0" fontId="24" fillId="0" borderId="9" xfId="0" applyFont="1" applyBorder="1" applyAlignment="1">
      <alignment/>
    </xf>
    <xf numFmtId="0" fontId="24" fillId="0" borderId="15" xfId="0" applyFont="1" applyBorder="1" applyAlignment="1">
      <alignment/>
    </xf>
    <xf numFmtId="0" fontId="9" fillId="0" borderId="11" xfId="0" applyFont="1" applyBorder="1" applyAlignment="1">
      <alignment horizontal="center"/>
    </xf>
    <xf numFmtId="0" fontId="9" fillId="0" borderId="12" xfId="0" applyFont="1" applyBorder="1" applyAlignment="1">
      <alignment horizontal="center"/>
    </xf>
    <xf numFmtId="0" fontId="9" fillId="0" borderId="47" xfId="0" applyFont="1" applyBorder="1" applyAlignment="1">
      <alignment horizontal="center"/>
    </xf>
    <xf numFmtId="3" fontId="9" fillId="0" borderId="48" xfId="0" applyNumberFormat="1" applyFont="1" applyBorder="1" applyAlignment="1" quotePrefix="1">
      <alignment horizontal="right"/>
    </xf>
    <xf numFmtId="3" fontId="9" fillId="0" borderId="12" xfId="0" applyNumberFormat="1" applyFont="1" applyBorder="1" applyAlignment="1" quotePrefix="1">
      <alignment horizontal="right"/>
    </xf>
    <xf numFmtId="3" fontId="9" fillId="0" borderId="47" xfId="0" applyNumberFormat="1" applyFont="1" applyBorder="1" applyAlignment="1" quotePrefix="1">
      <alignment horizontal="right"/>
    </xf>
    <xf numFmtId="0" fontId="25" fillId="0" borderId="8" xfId="0" applyFont="1" applyBorder="1" applyAlignment="1">
      <alignment/>
    </xf>
    <xf numFmtId="0" fontId="25" fillId="0" borderId="9" xfId="0" applyFont="1" applyBorder="1" applyAlignment="1">
      <alignment/>
    </xf>
    <xf numFmtId="0" fontId="25" fillId="0" borderId="15" xfId="0" applyFont="1" applyBorder="1" applyAlignment="1">
      <alignment/>
    </xf>
    <xf numFmtId="3" fontId="25" fillId="0" borderId="14" xfId="0" applyNumberFormat="1" applyFont="1" applyBorder="1" applyAlignment="1">
      <alignment horizontal="right"/>
    </xf>
    <xf numFmtId="3" fontId="25" fillId="0" borderId="9" xfId="0" applyNumberFormat="1" applyFont="1" applyBorder="1" applyAlignment="1">
      <alignment horizontal="right"/>
    </xf>
    <xf numFmtId="3" fontId="25" fillId="0" borderId="15"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6" fillId="0" borderId="15" xfId="0" applyFont="1" applyBorder="1" applyAlignment="1">
      <alignment horizontal="left"/>
    </xf>
    <xf numFmtId="3" fontId="27" fillId="0" borderId="14" xfId="0" applyNumberFormat="1" applyFont="1" applyBorder="1" applyAlignment="1">
      <alignment horizontal="right"/>
    </xf>
    <xf numFmtId="3" fontId="27" fillId="0" borderId="9" xfId="0" applyNumberFormat="1" applyFont="1" applyBorder="1" applyAlignment="1">
      <alignment horizontal="right"/>
    </xf>
    <xf numFmtId="3" fontId="27" fillId="0" borderId="15" xfId="0" applyNumberFormat="1" applyFont="1" applyBorder="1" applyAlignment="1">
      <alignment horizontal="right"/>
    </xf>
    <xf numFmtId="3" fontId="23" fillId="0" borderId="10" xfId="0" applyNumberFormat="1" applyFont="1" applyBorder="1" applyAlignment="1">
      <alignment horizontal="right"/>
    </xf>
    <xf numFmtId="0" fontId="26" fillId="0" borderId="35" xfId="0" applyFont="1" applyBorder="1" applyAlignment="1">
      <alignment horizontal="left"/>
    </xf>
    <xf numFmtId="0" fontId="26" fillId="0" borderId="0" xfId="0" applyFont="1" applyBorder="1" applyAlignment="1">
      <alignment horizontal="left"/>
    </xf>
    <xf numFmtId="0" fontId="25" fillId="0" borderId="50" xfId="0" applyFont="1" applyBorder="1" applyAlignment="1">
      <alignment/>
    </xf>
    <xf numFmtId="0" fontId="25" fillId="0" borderId="51" xfId="0" applyFont="1" applyBorder="1" applyAlignment="1">
      <alignment/>
    </xf>
    <xf numFmtId="3" fontId="28" fillId="0" borderId="14" xfId="0" applyNumberFormat="1" applyFont="1" applyBorder="1" applyAlignment="1">
      <alignment horizontal="right"/>
    </xf>
    <xf numFmtId="3" fontId="28" fillId="0" borderId="9" xfId="0" applyNumberFormat="1" applyFont="1" applyBorder="1" applyAlignment="1">
      <alignment horizontal="right"/>
    </xf>
    <xf numFmtId="3" fontId="28" fillId="0" borderId="10" xfId="0" applyNumberFormat="1" applyFont="1" applyBorder="1" applyAlignment="1">
      <alignment horizontal="right"/>
    </xf>
    <xf numFmtId="0" fontId="26" fillId="0" borderId="8" xfId="0" applyFont="1" applyBorder="1" applyAlignment="1">
      <alignment/>
    </xf>
    <xf numFmtId="0" fontId="26" fillId="0" borderId="9" xfId="0" applyFont="1" applyBorder="1" applyAlignment="1">
      <alignment/>
    </xf>
    <xf numFmtId="0" fontId="26" fillId="0" borderId="15" xfId="0" applyFont="1" applyBorder="1" applyAlignment="1">
      <alignment/>
    </xf>
    <xf numFmtId="3" fontId="26" fillId="0" borderId="14" xfId="0" applyNumberFormat="1" applyFont="1" applyBorder="1" applyAlignment="1">
      <alignment horizontal="right"/>
    </xf>
    <xf numFmtId="3" fontId="26" fillId="0" borderId="9" xfId="0" applyNumberFormat="1" applyFont="1" applyBorder="1" applyAlignment="1">
      <alignment horizontal="right"/>
    </xf>
    <xf numFmtId="3" fontId="26" fillId="0" borderId="15" xfId="0" applyNumberFormat="1" applyFont="1" applyBorder="1" applyAlignment="1">
      <alignment horizontal="right"/>
    </xf>
    <xf numFmtId="0" fontId="27" fillId="0" borderId="8" xfId="0" applyFont="1" applyBorder="1" applyAlignment="1">
      <alignment/>
    </xf>
    <xf numFmtId="0" fontId="27" fillId="0" borderId="9" xfId="0" applyFont="1" applyBorder="1" applyAlignment="1">
      <alignment/>
    </xf>
    <xf numFmtId="0" fontId="27" fillId="0" borderId="15" xfId="0" applyFont="1" applyBorder="1" applyAlignment="1">
      <alignment/>
    </xf>
    <xf numFmtId="0" fontId="29" fillId="4" borderId="27" xfId="0" applyFont="1" applyFill="1" applyBorder="1" applyAlignment="1">
      <alignment horizontal="left"/>
    </xf>
    <xf numFmtId="0" fontId="30" fillId="3" borderId="46" xfId="0" applyFont="1" applyFill="1" applyBorder="1" applyAlignment="1">
      <alignment horizontal="center" vertical="center" wrapText="1"/>
    </xf>
    <xf numFmtId="0" fontId="30" fillId="3" borderId="45" xfId="0" applyFont="1" applyFill="1" applyBorder="1" applyAlignment="1">
      <alignment horizontal="center" vertical="center" wrapText="1"/>
    </xf>
    <xf numFmtId="0" fontId="21" fillId="3" borderId="46" xfId="0" applyFont="1" applyFill="1" applyBorder="1" applyAlignment="1">
      <alignment horizontal="center" vertical="center" wrapText="1"/>
    </xf>
    <xf numFmtId="0" fontId="21" fillId="3" borderId="45" xfId="0" applyFont="1" applyFill="1" applyBorder="1" applyAlignment="1">
      <alignment horizontal="center" vertical="center" wrapText="1"/>
    </xf>
    <xf numFmtId="3" fontId="20" fillId="0" borderId="14" xfId="0" applyNumberFormat="1" applyFont="1" applyBorder="1" applyAlignment="1">
      <alignment horizontal="right"/>
    </xf>
    <xf numFmtId="3" fontId="20" fillId="0" borderId="15" xfId="0" applyNumberFormat="1" applyFont="1" applyBorder="1" applyAlignment="1">
      <alignment horizontal="right"/>
    </xf>
    <xf numFmtId="3" fontId="32" fillId="0" borderId="14" xfId="0" applyNumberFormat="1" applyFont="1" applyBorder="1" applyAlignment="1">
      <alignment horizontal="right"/>
    </xf>
    <xf numFmtId="3" fontId="32" fillId="0" borderId="15" xfId="0" applyNumberFormat="1" applyFont="1" applyBorder="1" applyAlignment="1">
      <alignment horizontal="right"/>
    </xf>
    <xf numFmtId="3" fontId="33" fillId="0" borderId="14" xfId="0" applyNumberFormat="1" applyFont="1" applyBorder="1" applyAlignment="1">
      <alignment horizontal="right"/>
    </xf>
    <xf numFmtId="3" fontId="33" fillId="0" borderId="15" xfId="0" applyNumberFormat="1" applyFont="1" applyBorder="1" applyAlignment="1">
      <alignment horizontal="right"/>
    </xf>
    <xf numFmtId="3" fontId="32" fillId="0" borderId="48" xfId="0" applyNumberFormat="1" applyFont="1" applyBorder="1" applyAlignment="1">
      <alignment horizontal="right"/>
    </xf>
    <xf numFmtId="3" fontId="32" fillId="0" borderId="47" xfId="0" applyNumberFormat="1" applyFont="1" applyBorder="1" applyAlignment="1">
      <alignment horizontal="right"/>
    </xf>
    <xf numFmtId="181" fontId="11" fillId="0" borderId="14" xfId="15" applyNumberFormat="1" applyFont="1" applyBorder="1" applyAlignment="1">
      <alignment horizontal="right" vertical="center"/>
    </xf>
    <xf numFmtId="181" fontId="11" fillId="0" borderId="9" xfId="15" applyNumberFormat="1" applyFont="1" applyBorder="1" applyAlignment="1">
      <alignment horizontal="right" vertical="center"/>
    </xf>
    <xf numFmtId="181" fontId="11" fillId="0" borderId="15" xfId="15" applyNumberFormat="1" applyFont="1" applyBorder="1" applyAlignment="1">
      <alignment horizontal="right" vertical="center"/>
    </xf>
    <xf numFmtId="181" fontId="11" fillId="0" borderId="10" xfId="15" applyNumberFormat="1" applyFont="1" applyBorder="1" applyAlignment="1">
      <alignment horizontal="right" vertical="center"/>
    </xf>
    <xf numFmtId="0" fontId="11" fillId="0" borderId="11" xfId="0" applyFont="1" applyBorder="1" applyAlignment="1">
      <alignment/>
    </xf>
    <xf numFmtId="0" fontId="11" fillId="0" borderId="12" xfId="0" applyFont="1" applyBorder="1" applyAlignment="1">
      <alignment/>
    </xf>
    <xf numFmtId="0" fontId="11" fillId="0" borderId="47" xfId="0" applyFont="1" applyBorder="1" applyAlignment="1">
      <alignment/>
    </xf>
    <xf numFmtId="181" fontId="9" fillId="0" borderId="48" xfId="0" applyNumberFormat="1" applyFont="1" applyBorder="1" applyAlignment="1">
      <alignment horizontal="right"/>
    </xf>
    <xf numFmtId="181" fontId="9" fillId="0" borderId="12" xfId="0" applyNumberFormat="1" applyFont="1" applyBorder="1" applyAlignment="1">
      <alignment horizontal="right"/>
    </xf>
    <xf numFmtId="181" fontId="9" fillId="0" borderId="47" xfId="0" applyNumberFormat="1" applyFont="1" applyBorder="1" applyAlignment="1">
      <alignment horizontal="right"/>
    </xf>
    <xf numFmtId="181" fontId="9" fillId="0" borderId="13" xfId="0" applyNumberFormat="1" applyFont="1" applyBorder="1" applyAlignment="1">
      <alignment horizontal="right"/>
    </xf>
    <xf numFmtId="3" fontId="34" fillId="0" borderId="14" xfId="0" applyNumberFormat="1" applyFont="1" applyBorder="1" applyAlignment="1">
      <alignment horizontal="right"/>
    </xf>
    <xf numFmtId="3" fontId="34" fillId="0" borderId="9" xfId="0" applyNumberFormat="1" applyFont="1" applyBorder="1" applyAlignment="1">
      <alignment horizontal="right"/>
    </xf>
    <xf numFmtId="3" fontId="34" fillId="0" borderId="15" xfId="0" applyNumberFormat="1" applyFont="1" applyBorder="1" applyAlignment="1">
      <alignment horizontal="right"/>
    </xf>
    <xf numFmtId="0" fontId="11" fillId="0" borderId="9" xfId="0" applyFont="1" applyBorder="1" applyAlignment="1">
      <alignment horizontal="left" vertical="center"/>
    </xf>
    <xf numFmtId="0" fontId="11" fillId="0" borderId="15" xfId="0" applyFont="1" applyBorder="1" applyAlignment="1">
      <alignment horizontal="left" vertical="center"/>
    </xf>
    <xf numFmtId="3" fontId="34" fillId="0" borderId="14" xfId="0" applyNumberFormat="1" applyFont="1" applyBorder="1" applyAlignment="1">
      <alignment horizontal="right" vertical="center"/>
    </xf>
    <xf numFmtId="3" fontId="34" fillId="0" borderId="9" xfId="0" applyNumberFormat="1" applyFont="1" applyBorder="1" applyAlignment="1">
      <alignment horizontal="right" vertical="center"/>
    </xf>
    <xf numFmtId="3" fontId="34" fillId="0" borderId="15" xfId="0" applyNumberFormat="1" applyFont="1" applyBorder="1" applyAlignment="1">
      <alignment horizontal="right" vertical="center"/>
    </xf>
    <xf numFmtId="3" fontId="11" fillId="0" borderId="14" xfId="0" applyNumberFormat="1" applyFont="1" applyBorder="1" applyAlignment="1">
      <alignment horizontal="right" vertical="center"/>
    </xf>
    <xf numFmtId="3" fontId="11" fillId="0" borderId="9" xfId="0" applyNumberFormat="1" applyFont="1" applyBorder="1" applyAlignment="1">
      <alignment horizontal="right" vertical="center"/>
    </xf>
    <xf numFmtId="3" fontId="11" fillId="0" borderId="10" xfId="0" applyNumberFormat="1" applyFont="1" applyBorder="1" applyAlignment="1">
      <alignment horizontal="right" vertical="center"/>
    </xf>
    <xf numFmtId="0" fontId="11" fillId="0" borderId="8" xfId="0" applyFont="1" applyFill="1" applyBorder="1" applyAlignment="1">
      <alignment horizontal="left"/>
    </xf>
    <xf numFmtId="0" fontId="11" fillId="0" borderId="9" xfId="0" applyFont="1" applyFill="1" applyBorder="1" applyAlignment="1">
      <alignment horizontal="left"/>
    </xf>
    <xf numFmtId="0" fontId="11" fillId="0" borderId="15" xfId="0" applyFont="1" applyFill="1" applyBorder="1" applyAlignment="1">
      <alignment horizontal="left"/>
    </xf>
    <xf numFmtId="0" fontId="9" fillId="0" borderId="52" xfId="0" applyFont="1" applyFill="1" applyBorder="1" applyAlignment="1">
      <alignment horizontal="center"/>
    </xf>
    <xf numFmtId="0" fontId="9" fillId="0" borderId="16" xfId="0" applyFont="1" applyFill="1" applyBorder="1" applyAlignment="1">
      <alignment horizontal="center"/>
    </xf>
    <xf numFmtId="0" fontId="9" fillId="0" borderId="17" xfId="0" applyFont="1" applyFill="1" applyBorder="1" applyAlignment="1">
      <alignment horizontal="center"/>
    </xf>
    <xf numFmtId="181" fontId="11" fillId="0" borderId="14" xfId="15" applyNumberFormat="1" applyFont="1" applyFill="1" applyBorder="1" applyAlignment="1">
      <alignment horizontal="right"/>
    </xf>
    <xf numFmtId="181" fontId="11" fillId="0" borderId="9" xfId="15" applyNumberFormat="1" applyFont="1" applyFill="1" applyBorder="1" applyAlignment="1">
      <alignment horizontal="right"/>
    </xf>
    <xf numFmtId="181" fontId="11" fillId="0" borderId="10" xfId="15" applyNumberFormat="1" applyFont="1" applyFill="1" applyBorder="1" applyAlignment="1">
      <alignment horizontal="right"/>
    </xf>
    <xf numFmtId="0" fontId="9" fillId="0" borderId="53" xfId="0" applyFont="1" applyFill="1" applyBorder="1" applyAlignment="1">
      <alignment horizontal="center"/>
    </xf>
    <xf numFmtId="0" fontId="9" fillId="0" borderId="50" xfId="0" applyFont="1" applyFill="1" applyBorder="1" applyAlignment="1">
      <alignment horizontal="center"/>
    </xf>
    <xf numFmtId="0" fontId="9" fillId="0" borderId="51" xfId="0" applyFont="1" applyFill="1" applyBorder="1" applyAlignment="1">
      <alignment horizontal="center"/>
    </xf>
    <xf numFmtId="181" fontId="11" fillId="0" borderId="14" xfId="15" applyNumberFormat="1" applyFont="1" applyFill="1" applyBorder="1" applyAlignment="1">
      <alignment horizontal="center"/>
    </xf>
    <xf numFmtId="181" fontId="11" fillId="0" borderId="9" xfId="15" applyNumberFormat="1" applyFont="1" applyFill="1" applyBorder="1" applyAlignment="1">
      <alignment horizontal="center"/>
    </xf>
    <xf numFmtId="181" fontId="11" fillId="0" borderId="10" xfId="15" applyNumberFormat="1" applyFont="1" applyFill="1" applyBorder="1" applyAlignment="1">
      <alignment horizontal="center"/>
    </xf>
    <xf numFmtId="181" fontId="9" fillId="0" borderId="48" xfId="15" applyNumberFormat="1" applyFont="1" applyBorder="1" applyAlignment="1">
      <alignment horizontal="right"/>
    </xf>
    <xf numFmtId="181" fontId="9" fillId="0" borderId="12" xfId="15" applyNumberFormat="1" applyFont="1" applyBorder="1" applyAlignment="1">
      <alignment horizontal="right"/>
    </xf>
    <xf numFmtId="181" fontId="9" fillId="0" borderId="13" xfId="15" applyNumberFormat="1" applyFont="1" applyBorder="1" applyAlignment="1">
      <alignment horizontal="right"/>
    </xf>
    <xf numFmtId="0" fontId="9" fillId="3" borderId="5" xfId="0" applyFont="1" applyFill="1" applyBorder="1" applyAlignment="1">
      <alignment vertical="center"/>
    </xf>
    <xf numFmtId="0" fontId="9" fillId="3" borderId="6" xfId="0" applyFont="1" applyFill="1" applyBorder="1" applyAlignment="1">
      <alignment vertical="center"/>
    </xf>
    <xf numFmtId="0" fontId="9" fillId="3" borderId="45" xfId="0" applyFont="1" applyFill="1" applyBorder="1" applyAlignment="1">
      <alignment vertical="center"/>
    </xf>
    <xf numFmtId="0" fontId="9" fillId="3" borderId="46"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45" xfId="0" applyFont="1" applyFill="1" applyBorder="1" applyAlignment="1">
      <alignment horizontal="center" vertical="center"/>
    </xf>
    <xf numFmtId="0" fontId="9" fillId="3" borderId="7" xfId="0" applyFont="1" applyFill="1" applyBorder="1" applyAlignment="1">
      <alignment horizontal="center" vertical="center"/>
    </xf>
    <xf numFmtId="37" fontId="11" fillId="0" borderId="14" xfId="0" applyNumberFormat="1" applyFont="1" applyBorder="1" applyAlignment="1">
      <alignment/>
    </xf>
    <xf numFmtId="37" fontId="11" fillId="0" borderId="9" xfId="0" applyNumberFormat="1" applyFont="1" applyBorder="1" applyAlignment="1">
      <alignment/>
    </xf>
    <xf numFmtId="37" fontId="11" fillId="0" borderId="15" xfId="0" applyNumberFormat="1" applyFont="1" applyBorder="1" applyAlignment="1">
      <alignment/>
    </xf>
    <xf numFmtId="37" fontId="11" fillId="0" borderId="10" xfId="0" applyNumberFormat="1" applyFont="1" applyBorder="1" applyAlignment="1">
      <alignment/>
    </xf>
    <xf numFmtId="3" fontId="35" fillId="0" borderId="48" xfId="0" applyNumberFormat="1" applyFont="1" applyBorder="1" applyAlignment="1">
      <alignment horizontal="right"/>
    </xf>
    <xf numFmtId="3" fontId="35" fillId="0" borderId="12" xfId="0" applyNumberFormat="1" applyFont="1" applyBorder="1" applyAlignment="1">
      <alignment horizontal="right"/>
    </xf>
    <xf numFmtId="3" fontId="35" fillId="0" borderId="47" xfId="0" applyNumberFormat="1" applyFont="1" applyBorder="1" applyAlignment="1">
      <alignment horizontal="right"/>
    </xf>
    <xf numFmtId="3" fontId="11" fillId="0" borderId="14" xfId="0" applyNumberFormat="1" applyFont="1" applyBorder="1" applyAlignment="1">
      <alignment/>
    </xf>
    <xf numFmtId="3" fontId="11" fillId="0" borderId="9" xfId="0" applyNumberFormat="1" applyFont="1" applyBorder="1" applyAlignment="1">
      <alignment/>
    </xf>
    <xf numFmtId="3" fontId="11" fillId="0" borderId="15" xfId="0" applyNumberFormat="1" applyFont="1" applyBorder="1" applyAlignment="1">
      <alignment/>
    </xf>
    <xf numFmtId="3" fontId="11" fillId="0" borderId="10" xfId="0" applyNumberFormat="1" applyFont="1" applyBorder="1" applyAlignment="1">
      <alignment/>
    </xf>
    <xf numFmtId="0" fontId="27" fillId="0" borderId="39" xfId="19" applyFont="1" applyBorder="1" applyAlignment="1">
      <alignment horizontal="left" vertical="top" wrapText="1"/>
      <protection/>
    </xf>
    <xf numFmtId="0" fontId="9" fillId="4" borderId="0" xfId="0" applyFont="1" applyFill="1" applyAlignment="1">
      <alignment horizontal="left"/>
    </xf>
    <xf numFmtId="0" fontId="9" fillId="0" borderId="27" xfId="0" applyFont="1" applyBorder="1" applyAlignment="1">
      <alignment horizontal="left"/>
    </xf>
    <xf numFmtId="3" fontId="21" fillId="0" borderId="54" xfId="15" applyNumberFormat="1" applyFont="1" applyBorder="1" applyAlignment="1">
      <alignment horizontal="center" vertical="center" wrapText="1"/>
    </xf>
    <xf numFmtId="3" fontId="21" fillId="0" borderId="55" xfId="15" applyNumberFormat="1" applyFont="1" applyBorder="1" applyAlignment="1">
      <alignment horizontal="center" vertical="center" wrapText="1"/>
    </xf>
    <xf numFmtId="3" fontId="21" fillId="0" borderId="56" xfId="15" applyNumberFormat="1" applyFont="1" applyBorder="1" applyAlignment="1">
      <alignment horizontal="center" vertical="center" wrapText="1"/>
    </xf>
    <xf numFmtId="0" fontId="11" fillId="0" borderId="57" xfId="0" applyFont="1" applyBorder="1" applyAlignment="1">
      <alignment horizontal="center"/>
    </xf>
    <xf numFmtId="0" fontId="11" fillId="0" borderId="58" xfId="0" applyFont="1" applyBorder="1" applyAlignment="1">
      <alignment horizontal="center"/>
    </xf>
    <xf numFmtId="0" fontId="11" fillId="0" borderId="59" xfId="0" applyFont="1" applyBorder="1" applyAlignment="1">
      <alignment horizontal="center"/>
    </xf>
    <xf numFmtId="3" fontId="21" fillId="0" borderId="14" xfId="19" applyNumberFormat="1" applyFont="1" applyBorder="1" applyAlignment="1">
      <alignment horizontal="right"/>
      <protection/>
    </xf>
    <xf numFmtId="3" fontId="21" fillId="0" borderId="9" xfId="19" applyNumberFormat="1" applyFont="1" applyBorder="1" applyAlignment="1">
      <alignment horizontal="right"/>
      <protection/>
    </xf>
    <xf numFmtId="3" fontId="21" fillId="0" borderId="10" xfId="19" applyNumberFormat="1" applyFont="1" applyBorder="1" applyAlignment="1">
      <alignment horizontal="right"/>
      <protection/>
    </xf>
    <xf numFmtId="3" fontId="21" fillId="0" borderId="14" xfId="15" applyNumberFormat="1" applyFont="1" applyBorder="1" applyAlignment="1">
      <alignment horizontal="right"/>
    </xf>
    <xf numFmtId="3" fontId="21" fillId="0" borderId="9" xfId="15" applyNumberFormat="1" applyFont="1" applyBorder="1" applyAlignment="1">
      <alignment horizontal="right"/>
    </xf>
    <xf numFmtId="3" fontId="21" fillId="0" borderId="10" xfId="15" applyNumberFormat="1" applyFont="1" applyBorder="1" applyAlignment="1">
      <alignment horizontal="right"/>
    </xf>
    <xf numFmtId="3" fontId="32" fillId="0" borderId="14" xfId="15" applyNumberFormat="1" applyFont="1" applyBorder="1" applyAlignment="1">
      <alignment horizontal="right"/>
    </xf>
    <xf numFmtId="3" fontId="32" fillId="0" borderId="9" xfId="15" applyNumberFormat="1" applyFont="1" applyBorder="1" applyAlignment="1">
      <alignment horizontal="right"/>
    </xf>
    <xf numFmtId="3" fontId="32" fillId="0" borderId="10" xfId="15" applyNumberFormat="1" applyFont="1" applyBorder="1" applyAlignment="1">
      <alignment horizontal="right"/>
    </xf>
    <xf numFmtId="3" fontId="21" fillId="0" borderId="48" xfId="0" applyNumberFormat="1" applyFont="1" applyBorder="1" applyAlignment="1">
      <alignment horizontal="right"/>
    </xf>
    <xf numFmtId="3" fontId="21" fillId="0" borderId="12" xfId="0" applyNumberFormat="1" applyFont="1" applyBorder="1" applyAlignment="1">
      <alignment horizontal="right"/>
    </xf>
    <xf numFmtId="3" fontId="21" fillId="0" borderId="13" xfId="0" applyNumberFormat="1" applyFont="1" applyBorder="1" applyAlignment="1">
      <alignment horizontal="right"/>
    </xf>
    <xf numFmtId="3" fontId="21" fillId="0" borderId="60" xfId="15" applyNumberFormat="1" applyFont="1" applyBorder="1" applyAlignment="1">
      <alignment horizontal="center" vertical="center" wrapText="1"/>
    </xf>
    <xf numFmtId="3" fontId="21" fillId="0" borderId="49" xfId="15" applyNumberFormat="1" applyFont="1" applyBorder="1" applyAlignment="1">
      <alignment horizontal="center" vertical="center" wrapText="1"/>
    </xf>
    <xf numFmtId="3" fontId="21" fillId="0" borderId="61" xfId="15" applyNumberFormat="1" applyFont="1" applyBorder="1" applyAlignment="1">
      <alignment horizontal="center" vertical="center" wrapText="1"/>
    </xf>
    <xf numFmtId="0" fontId="11" fillId="0" borderId="46"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3" fontId="38" fillId="0" borderId="14" xfId="15" applyNumberFormat="1" applyFont="1" applyBorder="1" applyAlignment="1">
      <alignment horizontal="right"/>
    </xf>
    <xf numFmtId="3" fontId="38" fillId="0" borderId="9" xfId="15" applyNumberFormat="1" applyFont="1" applyBorder="1" applyAlignment="1">
      <alignment horizontal="right"/>
    </xf>
    <xf numFmtId="3" fontId="38" fillId="0" borderId="10" xfId="15" applyNumberFormat="1" applyFont="1" applyBorder="1" applyAlignment="1">
      <alignment horizontal="right"/>
    </xf>
    <xf numFmtId="3" fontId="33" fillId="0" borderId="14" xfId="15" applyNumberFormat="1" applyFont="1" applyBorder="1" applyAlignment="1">
      <alignment horizontal="right" vertical="center"/>
    </xf>
    <xf numFmtId="3" fontId="33" fillId="0" borderId="9" xfId="15" applyNumberFormat="1" applyFont="1" applyBorder="1" applyAlignment="1">
      <alignment horizontal="right" vertical="center"/>
    </xf>
    <xf numFmtId="3" fontId="33" fillId="0" borderId="10" xfId="15" applyNumberFormat="1" applyFont="1" applyBorder="1" applyAlignment="1">
      <alignment horizontal="right" vertical="center"/>
    </xf>
    <xf numFmtId="181" fontId="11" fillId="0" borderId="14" xfId="15" applyNumberFormat="1" applyFont="1" applyBorder="1" applyAlignment="1">
      <alignment horizontal="center"/>
    </xf>
    <xf numFmtId="181" fontId="11" fillId="0" borderId="9" xfId="15" applyNumberFormat="1" applyFont="1" applyBorder="1" applyAlignment="1">
      <alignment horizontal="center"/>
    </xf>
    <xf numFmtId="181" fontId="11" fillId="0" borderId="15" xfId="15" applyNumberFormat="1" applyFont="1" applyBorder="1" applyAlignment="1">
      <alignment horizontal="center"/>
    </xf>
    <xf numFmtId="181" fontId="11" fillId="0" borderId="14" xfId="15" applyNumberFormat="1" applyFont="1" applyBorder="1" applyAlignment="1">
      <alignment/>
    </xf>
    <xf numFmtId="181" fontId="11" fillId="0" borderId="9" xfId="15" applyNumberFormat="1" applyFont="1" applyBorder="1" applyAlignment="1">
      <alignment/>
    </xf>
    <xf numFmtId="181" fontId="11" fillId="0" borderId="10" xfId="15" applyNumberFormat="1" applyFont="1" applyBorder="1" applyAlignment="1">
      <alignment/>
    </xf>
    <xf numFmtId="181" fontId="11" fillId="0" borderId="15" xfId="15" applyNumberFormat="1" applyFont="1" applyBorder="1" applyAlignment="1">
      <alignment/>
    </xf>
    <xf numFmtId="181" fontId="9" fillId="0" borderId="48" xfId="0" applyNumberFormat="1" applyFont="1" applyBorder="1" applyAlignment="1">
      <alignment horizontal="center"/>
    </xf>
    <xf numFmtId="181" fontId="9" fillId="0" borderId="12" xfId="0" applyNumberFormat="1" applyFont="1" applyBorder="1" applyAlignment="1">
      <alignment horizontal="center"/>
    </xf>
    <xf numFmtId="181" fontId="9" fillId="0" borderId="47" xfId="0" applyNumberFormat="1" applyFont="1" applyBorder="1" applyAlignment="1">
      <alignment horizontal="center"/>
    </xf>
    <xf numFmtId="181" fontId="9" fillId="0" borderId="13" xfId="0" applyNumberFormat="1" applyFont="1" applyBorder="1" applyAlignment="1">
      <alignment horizontal="center"/>
    </xf>
    <xf numFmtId="0" fontId="9" fillId="3" borderId="18" xfId="0" applyFont="1" applyFill="1" applyBorder="1" applyAlignment="1">
      <alignment horizontal="left" vertical="center" wrapText="1"/>
    </xf>
    <xf numFmtId="0" fontId="9" fillId="3" borderId="19" xfId="0" applyFont="1" applyFill="1" applyBorder="1" applyAlignment="1">
      <alignment horizontal="left" vertical="center" wrapText="1"/>
    </xf>
    <xf numFmtId="0" fontId="9" fillId="3" borderId="19"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11" fillId="0" borderId="21" xfId="0" applyFont="1" applyBorder="1" applyAlignment="1">
      <alignment/>
    </xf>
    <xf numFmtId="0" fontId="11" fillId="0" borderId="22" xfId="0" applyFont="1" applyBorder="1" applyAlignment="1">
      <alignment/>
    </xf>
    <xf numFmtId="0" fontId="11" fillId="0" borderId="22" xfId="0" applyFont="1" applyBorder="1" applyAlignment="1">
      <alignment horizontal="center"/>
    </xf>
    <xf numFmtId="0" fontId="11" fillId="0" borderId="23" xfId="0" applyFont="1" applyBorder="1" applyAlignment="1">
      <alignment horizontal="center"/>
    </xf>
    <xf numFmtId="3" fontId="34" fillId="0" borderId="22" xfId="0" applyNumberFormat="1" applyFont="1" applyBorder="1" applyAlignment="1">
      <alignment horizontal="right"/>
    </xf>
    <xf numFmtId="3" fontId="34" fillId="0" borderId="23" xfId="0" applyNumberFormat="1" applyFont="1" applyBorder="1" applyAlignment="1">
      <alignment horizontal="right"/>
    </xf>
    <xf numFmtId="0" fontId="9" fillId="0" borderId="11" xfId="19" applyFont="1" applyBorder="1" applyAlignment="1">
      <alignment horizontal="left"/>
      <protection/>
    </xf>
    <xf numFmtId="0" fontId="9" fillId="0" borderId="12" xfId="19" applyFont="1" applyBorder="1" applyAlignment="1">
      <alignment horizontal="left"/>
      <protection/>
    </xf>
    <xf numFmtId="0" fontId="9" fillId="0" borderId="47" xfId="19" applyFont="1" applyBorder="1" applyAlignment="1">
      <alignment horizontal="left"/>
      <protection/>
    </xf>
    <xf numFmtId="3" fontId="9" fillId="0" borderId="25" xfId="0" applyNumberFormat="1" applyFont="1" applyBorder="1" applyAlignment="1">
      <alignment horizontal="right"/>
    </xf>
    <xf numFmtId="3" fontId="9" fillId="0" borderId="26" xfId="0" applyNumberFormat="1" applyFont="1" applyBorder="1" applyAlignment="1">
      <alignment horizontal="right"/>
    </xf>
    <xf numFmtId="0" fontId="28" fillId="3" borderId="5" xfId="0" applyFont="1" applyFill="1" applyBorder="1" applyAlignment="1">
      <alignment horizontal="left" vertical="center"/>
    </xf>
    <xf numFmtId="0" fontId="28" fillId="3" borderId="6" xfId="0" applyFont="1" applyFill="1" applyBorder="1" applyAlignment="1">
      <alignment horizontal="left" vertical="center"/>
    </xf>
    <xf numFmtId="0" fontId="28" fillId="3" borderId="45" xfId="0" applyFont="1" applyFill="1" applyBorder="1" applyAlignment="1">
      <alignment horizontal="left" vertical="center"/>
    </xf>
    <xf numFmtId="181" fontId="11" fillId="0" borderId="14" xfId="0" applyNumberFormat="1" applyFont="1" applyBorder="1" applyAlignment="1">
      <alignment horizontal="right"/>
    </xf>
    <xf numFmtId="181" fontId="11" fillId="0" borderId="9" xfId="0" applyNumberFormat="1" applyFont="1" applyBorder="1" applyAlignment="1">
      <alignment horizontal="right"/>
    </xf>
    <xf numFmtId="181" fontId="11" fillId="0" borderId="15" xfId="0" applyNumberFormat="1" applyFont="1" applyBorder="1" applyAlignment="1">
      <alignment horizontal="right"/>
    </xf>
    <xf numFmtId="181" fontId="11" fillId="0" borderId="10" xfId="0" applyNumberFormat="1" applyFont="1" applyBorder="1" applyAlignment="1">
      <alignment horizontal="right"/>
    </xf>
    <xf numFmtId="181" fontId="11" fillId="0" borderId="14" xfId="0" applyNumberFormat="1" applyFont="1" applyBorder="1" applyAlignment="1">
      <alignment horizontal="center"/>
    </xf>
    <xf numFmtId="181" fontId="11" fillId="0" borderId="9" xfId="0" applyNumberFormat="1" applyFont="1" applyBorder="1" applyAlignment="1">
      <alignment horizontal="center"/>
    </xf>
    <xf numFmtId="181" fontId="11" fillId="0" borderId="10" xfId="0" applyNumberFormat="1" applyFont="1" applyBorder="1" applyAlignment="1">
      <alignment horizontal="center"/>
    </xf>
    <xf numFmtId="0" fontId="9" fillId="0" borderId="11" xfId="0" applyFont="1" applyBorder="1" applyAlignment="1">
      <alignment horizontal="center" wrapText="1"/>
    </xf>
    <xf numFmtId="181" fontId="9" fillId="0" borderId="47" xfId="15" applyNumberFormat="1" applyFont="1" applyBorder="1" applyAlignment="1">
      <alignment horizontal="right"/>
    </xf>
    <xf numFmtId="0" fontId="39" fillId="3" borderId="0" xfId="0" applyFont="1" applyFill="1" applyBorder="1" applyAlignment="1">
      <alignment horizontal="left" wrapText="1"/>
    </xf>
    <xf numFmtId="0" fontId="9" fillId="3" borderId="5" xfId="0" applyFont="1" applyFill="1" applyBorder="1" applyAlignment="1">
      <alignment horizontal="left" vertical="center"/>
    </xf>
    <xf numFmtId="0" fontId="9" fillId="3" borderId="6" xfId="0" applyFont="1" applyFill="1" applyBorder="1" applyAlignment="1">
      <alignment horizontal="left" vertical="center"/>
    </xf>
    <xf numFmtId="0" fontId="9" fillId="3" borderId="45" xfId="0" applyFont="1" applyFill="1" applyBorder="1" applyAlignment="1">
      <alignment horizontal="left" vertical="center"/>
    </xf>
    <xf numFmtId="37" fontId="23" fillId="0" borderId="14" xfId="0" applyNumberFormat="1" applyFont="1" applyBorder="1" applyAlignment="1">
      <alignment/>
    </xf>
    <xf numFmtId="37" fontId="23" fillId="0" borderId="9" xfId="0" applyNumberFormat="1" applyFont="1" applyBorder="1" applyAlignment="1">
      <alignment/>
    </xf>
    <xf numFmtId="37" fontId="23" fillId="0" borderId="15" xfId="0" applyNumberFormat="1" applyFont="1" applyBorder="1" applyAlignment="1">
      <alignment/>
    </xf>
    <xf numFmtId="3" fontId="23" fillId="0" borderId="14" xfId="0" applyNumberFormat="1" applyFont="1" applyFill="1" applyBorder="1" applyAlignment="1">
      <alignment horizontal="right"/>
    </xf>
    <xf numFmtId="3" fontId="23" fillId="0" borderId="9" xfId="0" applyNumberFormat="1" applyFont="1" applyFill="1" applyBorder="1" applyAlignment="1">
      <alignment horizontal="right"/>
    </xf>
    <xf numFmtId="3" fontId="23" fillId="0" borderId="10" xfId="0" applyNumberFormat="1" applyFont="1" applyFill="1" applyBorder="1" applyAlignment="1">
      <alignment horizontal="right"/>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47" xfId="0" applyFont="1" applyBorder="1" applyAlignment="1">
      <alignment horizontal="center" vertical="center" wrapText="1"/>
    </xf>
    <xf numFmtId="3" fontId="9" fillId="0" borderId="48" xfId="0" applyNumberFormat="1" applyFont="1" applyBorder="1" applyAlignment="1">
      <alignment horizontal="right" vertical="center"/>
    </xf>
    <xf numFmtId="3" fontId="9" fillId="0" borderId="12" xfId="0" applyNumberFormat="1" applyFont="1" applyBorder="1" applyAlignment="1">
      <alignment horizontal="right" vertical="center"/>
    </xf>
    <xf numFmtId="3" fontId="9" fillId="0" borderId="47" xfId="0" applyNumberFormat="1" applyFont="1" applyBorder="1" applyAlignment="1">
      <alignment horizontal="right" vertical="center"/>
    </xf>
    <xf numFmtId="3" fontId="9" fillId="0" borderId="13" xfId="0" applyNumberFormat="1" applyFont="1" applyBorder="1" applyAlignment="1">
      <alignment horizontal="right" vertical="center"/>
    </xf>
    <xf numFmtId="0" fontId="11" fillId="0" borderId="39" xfId="0" applyFont="1" applyBorder="1" applyAlignment="1">
      <alignment horizontal="left"/>
    </xf>
    <xf numFmtId="0" fontId="11" fillId="0" borderId="49" xfId="0" applyFont="1" applyBorder="1" applyAlignment="1">
      <alignment horizontal="center"/>
    </xf>
    <xf numFmtId="3" fontId="11" fillId="0" borderId="49" xfId="0" applyNumberFormat="1" applyFont="1" applyBorder="1" applyAlignment="1">
      <alignment horizontal="center"/>
    </xf>
    <xf numFmtId="181" fontId="11" fillId="0" borderId="14" xfId="15" applyNumberFormat="1" applyFont="1" applyBorder="1" applyAlignment="1">
      <alignment horizontal="right"/>
    </xf>
    <xf numFmtId="181" fontId="11" fillId="0" borderId="9" xfId="15" applyNumberFormat="1" applyFont="1" applyBorder="1" applyAlignment="1">
      <alignment horizontal="right"/>
    </xf>
    <xf numFmtId="181" fontId="11" fillId="0" borderId="10" xfId="15" applyNumberFormat="1" applyFont="1" applyBorder="1" applyAlignment="1">
      <alignment horizontal="right"/>
    </xf>
    <xf numFmtId="0" fontId="9" fillId="0" borderId="11" xfId="0" applyFont="1" applyFill="1" applyBorder="1" applyAlignment="1">
      <alignment horizontal="center"/>
    </xf>
    <xf numFmtId="0" fontId="9" fillId="0" borderId="12" xfId="0" applyFont="1" applyFill="1" applyBorder="1" applyAlignment="1">
      <alignment horizontal="center"/>
    </xf>
    <xf numFmtId="0" fontId="9" fillId="0" borderId="47" xfId="0" applyFont="1" applyFill="1" applyBorder="1" applyAlignment="1">
      <alignment horizontal="center"/>
    </xf>
    <xf numFmtId="37" fontId="9" fillId="0" borderId="48" xfId="0" applyNumberFormat="1" applyFont="1" applyFill="1" applyBorder="1" applyAlignment="1">
      <alignment/>
    </xf>
    <xf numFmtId="37" fontId="9" fillId="0" borderId="12" xfId="0" applyNumberFormat="1" applyFont="1" applyFill="1" applyBorder="1" applyAlignment="1">
      <alignment/>
    </xf>
    <xf numFmtId="37" fontId="9" fillId="0" borderId="47" xfId="0" applyNumberFormat="1" applyFont="1" applyFill="1" applyBorder="1" applyAlignment="1">
      <alignment/>
    </xf>
    <xf numFmtId="181" fontId="9" fillId="0" borderId="48" xfId="0" applyNumberFormat="1" applyFont="1" applyFill="1" applyBorder="1" applyAlignment="1">
      <alignment horizontal="right"/>
    </xf>
    <xf numFmtId="181" fontId="9" fillId="0" borderId="12" xfId="0" applyNumberFormat="1" applyFont="1" applyFill="1" applyBorder="1" applyAlignment="1">
      <alignment horizontal="right"/>
    </xf>
    <xf numFmtId="181" fontId="9" fillId="0" borderId="13" xfId="0" applyNumberFormat="1" applyFont="1" applyFill="1" applyBorder="1" applyAlignment="1">
      <alignment horizontal="right"/>
    </xf>
    <xf numFmtId="0" fontId="9" fillId="0" borderId="5" xfId="0" applyFont="1" applyFill="1" applyBorder="1" applyAlignment="1">
      <alignment horizontal="left" vertical="center"/>
    </xf>
    <xf numFmtId="0" fontId="9" fillId="0" borderId="6" xfId="0" applyFont="1" applyFill="1" applyBorder="1" applyAlignment="1">
      <alignment horizontal="left" vertical="center"/>
    </xf>
    <xf numFmtId="0" fontId="9" fillId="0" borderId="45" xfId="0" applyFont="1" applyFill="1" applyBorder="1" applyAlignment="1">
      <alignment horizontal="left" vertical="center"/>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37" fontId="9" fillId="0" borderId="48" xfId="0" applyNumberFormat="1" applyFont="1" applyBorder="1" applyAlignment="1">
      <alignment horizontal="right"/>
    </xf>
    <xf numFmtId="37" fontId="9" fillId="0" borderId="12" xfId="0" applyNumberFormat="1" applyFont="1" applyBorder="1" applyAlignment="1">
      <alignment horizontal="right"/>
    </xf>
    <xf numFmtId="37" fontId="9" fillId="0" borderId="47" xfId="0" applyNumberFormat="1" applyFont="1" applyBorder="1" applyAlignment="1">
      <alignment horizontal="right"/>
    </xf>
    <xf numFmtId="181" fontId="11" fillId="0" borderId="15" xfId="15" applyNumberFormat="1" applyFont="1" applyFill="1" applyBorder="1" applyAlignment="1">
      <alignment horizontal="center"/>
    </xf>
    <xf numFmtId="181" fontId="11" fillId="0" borderId="15" xfId="15" applyNumberFormat="1" applyFont="1" applyFill="1" applyBorder="1" applyAlignment="1">
      <alignment horizontal="right"/>
    </xf>
    <xf numFmtId="0" fontId="9" fillId="3" borderId="62" xfId="0" applyFont="1" applyFill="1" applyBorder="1" applyAlignment="1">
      <alignment horizontal="left" vertical="center"/>
    </xf>
    <xf numFmtId="0" fontId="9" fillId="3" borderId="49" xfId="0" applyFont="1" applyFill="1" applyBorder="1" applyAlignment="1">
      <alignment horizontal="left" vertical="center"/>
    </xf>
    <xf numFmtId="0" fontId="9" fillId="3" borderId="63" xfId="0" applyFont="1" applyFill="1" applyBorder="1" applyAlignment="1">
      <alignment horizontal="left" vertical="center"/>
    </xf>
    <xf numFmtId="0" fontId="9" fillId="3" borderId="34" xfId="0" applyFont="1" applyFill="1" applyBorder="1" applyAlignment="1">
      <alignment horizontal="center" vertical="center" wrapText="1"/>
    </xf>
    <xf numFmtId="0" fontId="9" fillId="3" borderId="64" xfId="0" applyFont="1" applyFill="1" applyBorder="1" applyAlignment="1">
      <alignment horizontal="center" vertical="center" wrapText="1"/>
    </xf>
    <xf numFmtId="0" fontId="11" fillId="0" borderId="18" xfId="0" applyFont="1" applyFill="1" applyBorder="1" applyAlignment="1">
      <alignment horizontal="left" vertical="center"/>
    </xf>
    <xf numFmtId="0" fontId="11" fillId="0" borderId="19" xfId="0" applyFont="1" applyFill="1" applyBorder="1" applyAlignment="1">
      <alignment horizontal="left" vertical="center"/>
    </xf>
    <xf numFmtId="181" fontId="11" fillId="0" borderId="19" xfId="0" applyNumberFormat="1"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1" xfId="0" applyFont="1" applyFill="1" applyBorder="1" applyAlignment="1">
      <alignment horizontal="left" vertical="center"/>
    </xf>
    <xf numFmtId="0" fontId="11" fillId="0" borderId="22" xfId="0" applyFont="1" applyFill="1" applyBorder="1" applyAlignment="1">
      <alignment horizontal="left" vertical="center"/>
    </xf>
    <xf numFmtId="181" fontId="11" fillId="0" borderId="22" xfId="15" applyNumberFormat="1" applyFont="1" applyFill="1" applyBorder="1" applyAlignment="1">
      <alignment horizontal="center" vertical="center" wrapText="1"/>
    </xf>
    <xf numFmtId="181" fontId="11" fillId="0" borderId="22" xfId="0" applyNumberFormat="1"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9" fillId="0" borderId="42" xfId="0" applyFont="1" applyBorder="1" applyAlignment="1">
      <alignment horizontal="center"/>
    </xf>
    <xf numFmtId="0" fontId="9" fillId="0" borderId="27" xfId="0" applyFont="1" applyBorder="1" applyAlignment="1">
      <alignment horizontal="center"/>
    </xf>
    <xf numFmtId="0" fontId="9" fillId="0" borderId="65" xfId="0" applyFont="1" applyBorder="1" applyAlignment="1">
      <alignment horizontal="center"/>
    </xf>
    <xf numFmtId="181" fontId="9" fillId="0" borderId="66" xfId="15" applyNumberFormat="1" applyFont="1" applyBorder="1" applyAlignment="1">
      <alignment horizontal="right"/>
    </xf>
    <xf numFmtId="181" fontId="9" fillId="0" borderId="27" xfId="15" applyNumberFormat="1" applyFont="1" applyBorder="1" applyAlignment="1">
      <alignment horizontal="right"/>
    </xf>
    <xf numFmtId="181" fontId="9" fillId="0" borderId="65" xfId="15" applyNumberFormat="1" applyFont="1" applyBorder="1" applyAlignment="1">
      <alignment horizontal="right"/>
    </xf>
    <xf numFmtId="181" fontId="9" fillId="0" borderId="66" xfId="15" applyNumberFormat="1" applyFont="1" applyBorder="1" applyAlignment="1">
      <alignment horizontal="center"/>
    </xf>
    <xf numFmtId="181" fontId="9" fillId="0" borderId="27" xfId="15" applyNumberFormat="1" applyFont="1" applyBorder="1" applyAlignment="1">
      <alignment horizontal="center"/>
    </xf>
    <xf numFmtId="181" fontId="9" fillId="0" borderId="43" xfId="15" applyNumberFormat="1" applyFont="1" applyBorder="1" applyAlignment="1">
      <alignment horizontal="center"/>
    </xf>
    <xf numFmtId="0" fontId="11" fillId="0" borderId="24" xfId="0" applyFont="1" applyFill="1" applyBorder="1" applyAlignment="1">
      <alignment horizontal="left" vertical="center"/>
    </xf>
    <xf numFmtId="0" fontId="11" fillId="0" borderId="25" xfId="0" applyFont="1" applyFill="1" applyBorder="1" applyAlignment="1">
      <alignment horizontal="left" vertical="center"/>
    </xf>
    <xf numFmtId="181" fontId="11" fillId="0" borderId="48" xfId="15" applyNumberFormat="1" applyFont="1" applyFill="1" applyBorder="1" applyAlignment="1">
      <alignment horizontal="right" vertical="center" wrapText="1"/>
    </xf>
    <xf numFmtId="181" fontId="11" fillId="0" borderId="12" xfId="15" applyNumberFormat="1" applyFont="1" applyFill="1" applyBorder="1" applyAlignment="1">
      <alignment horizontal="right" vertical="center" wrapText="1"/>
    </xf>
    <xf numFmtId="181" fontId="11" fillId="0" borderId="47" xfId="15" applyNumberFormat="1" applyFont="1" applyFill="1" applyBorder="1" applyAlignment="1">
      <alignment horizontal="right" vertical="center" wrapText="1"/>
    </xf>
    <xf numFmtId="181" fontId="11" fillId="0" borderId="48" xfId="0" applyNumberFormat="1" applyFont="1" applyFill="1" applyBorder="1" applyAlignment="1">
      <alignment horizontal="center" vertical="center" wrapText="1"/>
    </xf>
    <xf numFmtId="181" fontId="11" fillId="0" borderId="12" xfId="0" applyNumberFormat="1" applyFont="1" applyFill="1" applyBorder="1" applyAlignment="1">
      <alignment horizontal="center" vertical="center" wrapText="1"/>
    </xf>
    <xf numFmtId="181" fontId="11" fillId="0" borderId="13" xfId="0" applyNumberFormat="1" applyFont="1" applyFill="1" applyBorder="1" applyAlignment="1">
      <alignment horizontal="center" vertical="center" wrapText="1"/>
    </xf>
    <xf numFmtId="49" fontId="11" fillId="0" borderId="8" xfId="0" applyNumberFormat="1" applyFont="1" applyBorder="1" applyAlignment="1">
      <alignment horizontal="left"/>
    </xf>
    <xf numFmtId="49" fontId="11" fillId="0" borderId="9" xfId="0" applyNumberFormat="1" applyFont="1" applyBorder="1" applyAlignment="1">
      <alignment horizontal="left"/>
    </xf>
    <xf numFmtId="49" fontId="11" fillId="0" borderId="15" xfId="0" applyNumberFormat="1" applyFont="1" applyBorder="1" applyAlignment="1">
      <alignment horizontal="left"/>
    </xf>
    <xf numFmtId="0" fontId="9" fillId="4" borderId="11" xfId="0" applyFont="1" applyFill="1" applyBorder="1" applyAlignment="1">
      <alignment horizontal="center"/>
    </xf>
    <xf numFmtId="0" fontId="9" fillId="4" borderId="12" xfId="0" applyFont="1" applyFill="1" applyBorder="1" applyAlignment="1">
      <alignment horizontal="center"/>
    </xf>
    <xf numFmtId="0" fontId="9" fillId="4" borderId="47" xfId="0" applyFont="1" applyFill="1" applyBorder="1" applyAlignment="1">
      <alignment horizontal="center"/>
    </xf>
    <xf numFmtId="49" fontId="9" fillId="0" borderId="8" xfId="0" applyNumberFormat="1" applyFont="1" applyBorder="1" applyAlignment="1">
      <alignment horizontal="left"/>
    </xf>
    <xf numFmtId="49" fontId="9" fillId="0" borderId="9" xfId="0" applyNumberFormat="1" applyFont="1" applyBorder="1" applyAlignment="1">
      <alignment horizontal="left"/>
    </xf>
    <xf numFmtId="49" fontId="9" fillId="0" borderId="15" xfId="0" applyNumberFormat="1" applyFont="1" applyBorder="1" applyAlignment="1">
      <alignment horizontal="left"/>
    </xf>
    <xf numFmtId="49" fontId="9" fillId="0" borderId="21" xfId="0" applyNumberFormat="1" applyFont="1" applyBorder="1" applyAlignment="1">
      <alignment horizontal="left" wrapText="1"/>
    </xf>
    <xf numFmtId="49" fontId="9" fillId="0" borderId="22" xfId="0" applyNumberFormat="1" applyFont="1" applyBorder="1" applyAlignment="1">
      <alignment horizontal="left"/>
    </xf>
    <xf numFmtId="181" fontId="9" fillId="0" borderId="22" xfId="15" applyNumberFormat="1" applyFont="1" applyBorder="1" applyAlignment="1">
      <alignment horizontal="right"/>
    </xf>
    <xf numFmtId="181" fontId="9" fillId="0" borderId="23" xfId="15" applyNumberFormat="1" applyFont="1" applyBorder="1" applyAlignment="1">
      <alignment horizontal="right"/>
    </xf>
    <xf numFmtId="0" fontId="11" fillId="0" borderId="21" xfId="20" applyFont="1" applyFill="1" applyBorder="1" applyAlignment="1">
      <alignment horizontal="left" wrapText="1"/>
      <protection/>
    </xf>
    <xf numFmtId="0" fontId="11" fillId="0" borderId="22" xfId="20" applyFont="1" applyFill="1" applyBorder="1" applyAlignment="1">
      <alignment horizontal="left" wrapText="1"/>
      <protection/>
    </xf>
    <xf numFmtId="41" fontId="11" fillId="0" borderId="22" xfId="19" applyNumberFormat="1" applyFont="1" applyBorder="1" applyAlignment="1">
      <alignment horizontal="center"/>
      <protection/>
    </xf>
    <xf numFmtId="181" fontId="11" fillId="0" borderId="22" xfId="15" applyNumberFormat="1" applyFont="1" applyBorder="1" applyAlignment="1">
      <alignment horizontal="right"/>
    </xf>
    <xf numFmtId="181" fontId="11" fillId="0" borderId="23" xfId="15" applyNumberFormat="1" applyFont="1" applyBorder="1" applyAlignment="1">
      <alignment horizontal="right"/>
    </xf>
    <xf numFmtId="0" fontId="11" fillId="0" borderId="21" xfId="0" applyFont="1" applyFill="1" applyBorder="1" applyAlignment="1" quotePrefix="1">
      <alignment horizontal="left" wrapText="1"/>
    </xf>
    <xf numFmtId="0" fontId="11" fillId="0" borderId="22" xfId="0" applyFont="1" applyFill="1" applyBorder="1" applyAlignment="1" quotePrefix="1">
      <alignment horizontal="left" wrapText="1"/>
    </xf>
    <xf numFmtId="181" fontId="11" fillId="0" borderId="22" xfId="15" applyNumberFormat="1" applyFont="1" applyBorder="1" applyAlignment="1">
      <alignment horizontal="center"/>
    </xf>
    <xf numFmtId="49" fontId="11" fillId="0" borderId="21" xfId="0" applyNumberFormat="1" applyFont="1" applyBorder="1" applyAlignment="1" quotePrefix="1">
      <alignment horizontal="left" wrapText="1"/>
    </xf>
    <xf numFmtId="49" fontId="11" fillId="0" borderId="22" xfId="0" applyNumberFormat="1" applyFont="1" applyBorder="1" applyAlignment="1" quotePrefix="1">
      <alignment horizontal="left" wrapText="1"/>
    </xf>
    <xf numFmtId="49" fontId="11" fillId="0" borderId="21" xfId="0" applyNumberFormat="1" applyFont="1" applyBorder="1" applyAlignment="1" quotePrefix="1">
      <alignment horizontal="left"/>
    </xf>
    <xf numFmtId="49" fontId="11" fillId="0" borderId="22" xfId="0" applyNumberFormat="1" applyFont="1" applyBorder="1" applyAlignment="1" quotePrefix="1">
      <alignment horizontal="left"/>
    </xf>
    <xf numFmtId="0" fontId="9" fillId="0" borderId="8" xfId="19" applyFont="1" applyBorder="1" applyAlignment="1">
      <alignment horizontal="left"/>
      <protection/>
    </xf>
    <xf numFmtId="0" fontId="9" fillId="0" borderId="9" xfId="19" applyFont="1" applyBorder="1" applyAlignment="1">
      <alignment horizontal="left"/>
      <protection/>
    </xf>
    <xf numFmtId="0" fontId="9" fillId="0" borderId="15" xfId="19" applyFont="1" applyBorder="1" applyAlignment="1">
      <alignment horizontal="left"/>
      <protection/>
    </xf>
    <xf numFmtId="181" fontId="9" fillId="0" borderId="22" xfId="15" applyNumberFormat="1" applyFont="1" applyBorder="1" applyAlignment="1">
      <alignment horizontal="center"/>
    </xf>
    <xf numFmtId="181" fontId="9" fillId="0" borderId="23" xfId="15" applyNumberFormat="1" applyFont="1" applyBorder="1" applyAlignment="1">
      <alignment horizontal="center"/>
    </xf>
    <xf numFmtId="0" fontId="11" fillId="0" borderId="8" xfId="19" applyFont="1" applyBorder="1" applyAlignment="1">
      <alignment horizontal="left"/>
      <protection/>
    </xf>
    <xf numFmtId="0" fontId="11" fillId="0" borderId="9" xfId="19" applyFont="1" applyBorder="1" applyAlignment="1">
      <alignment horizontal="left"/>
      <protection/>
    </xf>
    <xf numFmtId="0" fontId="11" fillId="0" borderId="15" xfId="19" applyFont="1" applyBorder="1" applyAlignment="1">
      <alignment horizontal="left"/>
      <protection/>
    </xf>
    <xf numFmtId="181" fontId="11" fillId="0" borderId="23" xfId="15" applyNumberFormat="1" applyFont="1" applyBorder="1" applyAlignment="1">
      <alignment horizontal="center"/>
    </xf>
    <xf numFmtId="0" fontId="11" fillId="0" borderId="8" xfId="19" applyFont="1" applyBorder="1" applyAlignment="1">
      <alignment horizontal="left" wrapText="1"/>
      <protection/>
    </xf>
    <xf numFmtId="181" fontId="11" fillId="0" borderId="14" xfId="15" applyNumberFormat="1" applyFont="1" applyBorder="1" applyAlignment="1">
      <alignment horizontal="center" vertical="center"/>
    </xf>
    <xf numFmtId="181" fontId="11" fillId="0" borderId="9" xfId="15" applyNumberFormat="1" applyFont="1" applyBorder="1" applyAlignment="1">
      <alignment horizontal="center" vertical="center"/>
    </xf>
    <xf numFmtId="181" fontId="11" fillId="0" borderId="10" xfId="15" applyNumberFormat="1" applyFont="1" applyBorder="1" applyAlignment="1">
      <alignment horizontal="center" vertical="center"/>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181" fontId="11" fillId="0" borderId="22" xfId="19" applyNumberFormat="1" applyFont="1" applyBorder="1" applyAlignment="1">
      <alignment horizontal="center"/>
      <protection/>
    </xf>
    <xf numFmtId="181" fontId="11" fillId="0" borderId="23" xfId="19" applyNumberFormat="1" applyFont="1" applyBorder="1" applyAlignment="1">
      <alignment horizontal="center"/>
      <protection/>
    </xf>
    <xf numFmtId="3" fontId="11" fillId="0" borderId="14" xfId="19" applyNumberFormat="1" applyFont="1" applyBorder="1" applyAlignment="1">
      <alignment horizontal="right"/>
      <protection/>
    </xf>
    <xf numFmtId="3" fontId="11" fillId="0" borderId="9" xfId="19" applyNumberFormat="1" applyFont="1" applyBorder="1" applyAlignment="1">
      <alignment horizontal="right"/>
      <protection/>
    </xf>
    <xf numFmtId="3" fontId="11" fillId="0" borderId="10" xfId="19" applyNumberFormat="1" applyFont="1" applyBorder="1" applyAlignment="1">
      <alignment horizontal="right"/>
      <protection/>
    </xf>
    <xf numFmtId="9" fontId="11" fillId="0" borderId="22" xfId="0" applyNumberFormat="1" applyFont="1" applyBorder="1" applyAlignment="1">
      <alignment horizontal="right"/>
    </xf>
    <xf numFmtId="9" fontId="11" fillId="0" borderId="14" xfId="19" applyNumberFormat="1" applyFont="1" applyBorder="1" applyAlignment="1">
      <alignment horizontal="right"/>
      <protection/>
    </xf>
    <xf numFmtId="9" fontId="11" fillId="0" borderId="9" xfId="19" applyNumberFormat="1" applyFont="1" applyBorder="1" applyAlignment="1">
      <alignment horizontal="right"/>
      <protection/>
    </xf>
    <xf numFmtId="9" fontId="11" fillId="0" borderId="10" xfId="19" applyNumberFormat="1" applyFont="1" applyBorder="1" applyAlignment="1">
      <alignment horizontal="right"/>
      <protection/>
    </xf>
    <xf numFmtId="3" fontId="9" fillId="0" borderId="48" xfId="0" applyNumberFormat="1" applyFont="1" applyBorder="1" applyAlignment="1">
      <alignment horizontal="left"/>
    </xf>
    <xf numFmtId="3" fontId="9" fillId="0" borderId="12" xfId="0" applyNumberFormat="1" applyFont="1" applyBorder="1" applyAlignment="1">
      <alignment horizontal="left"/>
    </xf>
    <xf numFmtId="3" fontId="9" fillId="0" borderId="47" xfId="0" applyNumberFormat="1" applyFont="1" applyBorder="1" applyAlignment="1">
      <alignment horizontal="left"/>
    </xf>
    <xf numFmtId="0" fontId="11" fillId="0" borderId="5" xfId="0" applyFont="1" applyBorder="1" applyAlignment="1">
      <alignment/>
    </xf>
    <xf numFmtId="0" fontId="11" fillId="0" borderId="6" xfId="0" applyFont="1" applyBorder="1" applyAlignment="1">
      <alignment/>
    </xf>
    <xf numFmtId="0" fontId="11" fillId="0" borderId="45" xfId="0" applyFont="1" applyBorder="1" applyAlignment="1">
      <alignment/>
    </xf>
    <xf numFmtId="37" fontId="11" fillId="0" borderId="46" xfId="0" applyNumberFormat="1" applyFont="1" applyBorder="1" applyAlignment="1">
      <alignment/>
    </xf>
    <xf numFmtId="37" fontId="11" fillId="0" borderId="6" xfId="0" applyNumberFormat="1" applyFont="1" applyBorder="1" applyAlignment="1">
      <alignment/>
    </xf>
    <xf numFmtId="37" fontId="11" fillId="0" borderId="45" xfId="0" applyNumberFormat="1" applyFont="1" applyBorder="1" applyAlignment="1">
      <alignment/>
    </xf>
    <xf numFmtId="181" fontId="11" fillId="0" borderId="46" xfId="15" applyNumberFormat="1" applyFont="1" applyBorder="1" applyAlignment="1">
      <alignment horizontal="right"/>
    </xf>
    <xf numFmtId="181" fontId="11" fillId="0" borderId="6" xfId="15" applyNumberFormat="1" applyFont="1" applyBorder="1" applyAlignment="1">
      <alignment horizontal="right"/>
    </xf>
    <xf numFmtId="181" fontId="11" fillId="0" borderId="7" xfId="15" applyNumberFormat="1" applyFont="1" applyBorder="1" applyAlignment="1">
      <alignment horizontal="right"/>
    </xf>
    <xf numFmtId="0" fontId="11" fillId="0" borderId="15" xfId="0" applyFont="1" applyBorder="1" applyAlignment="1">
      <alignment horizontal="left"/>
    </xf>
    <xf numFmtId="37" fontId="11" fillId="0" borderId="14" xfId="0" applyNumberFormat="1" applyFont="1" applyBorder="1" applyAlignment="1">
      <alignment horizontal="right"/>
    </xf>
    <xf numFmtId="37" fontId="11" fillId="0" borderId="9" xfId="0" applyNumberFormat="1" applyFont="1" applyBorder="1" applyAlignment="1">
      <alignment horizontal="right"/>
    </xf>
    <xf numFmtId="37" fontId="11" fillId="0" borderId="15" xfId="0" applyNumberFormat="1" applyFont="1" applyBorder="1" applyAlignment="1">
      <alignment horizontal="right"/>
    </xf>
    <xf numFmtId="0" fontId="11" fillId="0" borderId="11" xfId="0" applyFont="1" applyBorder="1" applyAlignment="1">
      <alignment horizontal="left"/>
    </xf>
    <xf numFmtId="0" fontId="11" fillId="0" borderId="12" xfId="0" applyFont="1" applyBorder="1" applyAlignment="1">
      <alignment horizontal="left"/>
    </xf>
    <xf numFmtId="0" fontId="11" fillId="0" borderId="47" xfId="0" applyFont="1" applyBorder="1" applyAlignment="1">
      <alignment horizontal="left"/>
    </xf>
    <xf numFmtId="43" fontId="11" fillId="0" borderId="48" xfId="15" applyFont="1" applyBorder="1" applyAlignment="1">
      <alignment horizontal="right"/>
    </xf>
    <xf numFmtId="43" fontId="11" fillId="0" borderId="12" xfId="15" applyFont="1" applyBorder="1" applyAlignment="1">
      <alignment horizontal="right"/>
    </xf>
    <xf numFmtId="43" fontId="11" fillId="0" borderId="47" xfId="15" applyFont="1" applyBorder="1" applyAlignment="1">
      <alignment horizontal="right"/>
    </xf>
    <xf numFmtId="43" fontId="11" fillId="0" borderId="48" xfId="15" applyFont="1" applyBorder="1" applyAlignment="1">
      <alignment horizontal="center"/>
    </xf>
    <xf numFmtId="43" fontId="11" fillId="0" borderId="12" xfId="15" applyFont="1" applyBorder="1" applyAlignment="1">
      <alignment horizontal="center"/>
    </xf>
    <xf numFmtId="43" fontId="11" fillId="0" borderId="13" xfId="15" applyFont="1" applyBorder="1" applyAlignment="1">
      <alignment horizontal="center"/>
    </xf>
    <xf numFmtId="0" fontId="9" fillId="0" borderId="1" xfId="0" applyFont="1" applyBorder="1" applyAlignment="1">
      <alignment horizontal="center"/>
    </xf>
    <xf numFmtId="0" fontId="9" fillId="0" borderId="67" xfId="0" applyFont="1" applyBorder="1" applyAlignment="1">
      <alignment horizontal="center"/>
    </xf>
    <xf numFmtId="0" fontId="9" fillId="0" borderId="68" xfId="0" applyFont="1" applyBorder="1" applyAlignment="1">
      <alignment horizontal="center"/>
    </xf>
    <xf numFmtId="0" fontId="9" fillId="0" borderId="69" xfId="0" applyFont="1" applyBorder="1" applyAlignment="1">
      <alignment horizontal="center"/>
    </xf>
    <xf numFmtId="43" fontId="9" fillId="0" borderId="1" xfId="15" applyFont="1" applyBorder="1" applyAlignment="1">
      <alignment horizontal="center"/>
    </xf>
    <xf numFmtId="181" fontId="21" fillId="0" borderId="67" xfId="15" applyNumberFormat="1" applyFont="1" applyBorder="1" applyAlignment="1">
      <alignment horizontal="center"/>
    </xf>
    <xf numFmtId="181" fontId="21" fillId="0" borderId="69" xfId="15" applyNumberFormat="1" applyFont="1" applyBorder="1" applyAlignment="1" quotePrefix="1">
      <alignment horizontal="center"/>
    </xf>
    <xf numFmtId="181" fontId="21" fillId="0" borderId="69" xfId="15" applyNumberFormat="1" applyFont="1" applyBorder="1" applyAlignment="1">
      <alignment horizontal="center"/>
    </xf>
    <xf numFmtId="181" fontId="11" fillId="0" borderId="67" xfId="15" applyNumberFormat="1" applyFont="1" applyBorder="1" applyAlignment="1">
      <alignment horizontal="center"/>
    </xf>
    <xf numFmtId="181" fontId="11" fillId="0" borderId="69" xfId="15" applyNumberFormat="1" applyFont="1" applyBorder="1" applyAlignment="1">
      <alignment horizontal="center"/>
    </xf>
    <xf numFmtId="181" fontId="11" fillId="0" borderId="1" xfId="15" applyNumberFormat="1" applyFont="1" applyBorder="1" applyAlignment="1">
      <alignment horizontal="center"/>
    </xf>
    <xf numFmtId="181" fontId="9" fillId="0" borderId="67" xfId="0" applyNumberFormat="1" applyFont="1" applyBorder="1" applyAlignment="1">
      <alignment horizontal="center"/>
    </xf>
    <xf numFmtId="181" fontId="9" fillId="0" borderId="69" xfId="0" applyNumberFormat="1" applyFont="1" applyBorder="1" applyAlignment="1">
      <alignment horizontal="center"/>
    </xf>
    <xf numFmtId="181" fontId="9" fillId="0" borderId="67" xfId="15" applyNumberFormat="1" applyFont="1" applyBorder="1" applyAlignment="1">
      <alignment horizontal="center"/>
    </xf>
    <xf numFmtId="181" fontId="9" fillId="0" borderId="69" xfId="15" applyNumberFormat="1" applyFont="1" applyBorder="1" applyAlignment="1">
      <alignment horizontal="center"/>
    </xf>
    <xf numFmtId="181" fontId="9" fillId="0" borderId="1" xfId="15" applyNumberFormat="1" applyFont="1" applyBorder="1" applyAlignment="1">
      <alignment horizontal="center"/>
    </xf>
    <xf numFmtId="0" fontId="41" fillId="0" borderId="1" xfId="0" applyFont="1" applyBorder="1" applyAlignment="1">
      <alignment horizontal="center" vertical="center" wrapText="1"/>
    </xf>
    <xf numFmtId="0" fontId="11" fillId="0" borderId="67" xfId="0" applyFont="1" applyBorder="1" applyAlignment="1">
      <alignment horizontal="center"/>
    </xf>
    <xf numFmtId="0" fontId="11" fillId="0" borderId="68" xfId="0" applyFont="1" applyBorder="1" applyAlignment="1">
      <alignment horizontal="center"/>
    </xf>
    <xf numFmtId="0" fontId="11" fillId="0" borderId="69" xfId="0" applyFont="1" applyBorder="1" applyAlignment="1">
      <alignment horizontal="center"/>
    </xf>
    <xf numFmtId="14" fontId="42" fillId="4" borderId="1" xfId="0" applyNumberFormat="1" applyFont="1" applyFill="1" applyBorder="1" applyAlignment="1">
      <alignment horizontal="center"/>
    </xf>
    <xf numFmtId="0" fontId="17" fillId="3" borderId="62" xfId="0" applyFont="1" applyFill="1" applyBorder="1" applyAlignment="1">
      <alignment horizontal="left"/>
    </xf>
    <xf numFmtId="0" fontId="17" fillId="3" borderId="49" xfId="0" applyFont="1" applyFill="1" applyBorder="1" applyAlignment="1">
      <alignment horizontal="left"/>
    </xf>
    <xf numFmtId="0" fontId="17" fillId="3" borderId="61" xfId="0" applyFont="1" applyFill="1" applyBorder="1" applyAlignment="1">
      <alignment horizontal="left"/>
    </xf>
    <xf numFmtId="0" fontId="11" fillId="0" borderId="70" xfId="0" applyFont="1" applyBorder="1" applyAlignment="1">
      <alignment horizontal="left" vertical="center" wrapText="1"/>
    </xf>
    <xf numFmtId="0" fontId="11" fillId="0" borderId="71" xfId="0" applyFont="1" applyBorder="1" applyAlignment="1">
      <alignment horizontal="left" vertical="center" wrapText="1"/>
    </xf>
    <xf numFmtId="0" fontId="11" fillId="0" borderId="72" xfId="0" applyFont="1" applyBorder="1" applyAlignment="1">
      <alignment horizontal="left" vertical="center" wrapText="1"/>
    </xf>
    <xf numFmtId="0" fontId="9" fillId="0" borderId="18" xfId="0" applyFont="1" applyBorder="1" applyAlignment="1">
      <alignment horizontal="left" wrapText="1"/>
    </xf>
    <xf numFmtId="0" fontId="9" fillId="0" borderId="19" xfId="0" applyFont="1" applyBorder="1" applyAlignment="1">
      <alignment horizontal="left" wrapText="1"/>
    </xf>
    <xf numFmtId="0" fontId="9" fillId="0" borderId="19" xfId="0" applyFont="1" applyFill="1" applyBorder="1" applyAlignment="1">
      <alignment horizontal="center" vertical="center"/>
    </xf>
    <xf numFmtId="0" fontId="9" fillId="0" borderId="20" xfId="0" applyFont="1" applyFill="1" applyBorder="1" applyAlignment="1">
      <alignment horizontal="center" vertical="center"/>
    </xf>
    <xf numFmtId="0" fontId="21" fillId="0" borderId="21" xfId="0" applyFont="1" applyBorder="1" applyAlignment="1">
      <alignment horizontal="left" wrapText="1"/>
    </xf>
    <xf numFmtId="0" fontId="21" fillId="0" borderId="22" xfId="0" applyFont="1" applyBorder="1" applyAlignment="1">
      <alignment horizontal="left" wrapText="1"/>
    </xf>
    <xf numFmtId="0" fontId="11" fillId="0" borderId="21" xfId="0" applyFont="1" applyBorder="1" applyAlignment="1" quotePrefix="1">
      <alignment horizontal="left" wrapText="1"/>
    </xf>
    <xf numFmtId="0" fontId="11" fillId="0" borderId="22" xfId="0" applyFont="1" applyBorder="1" applyAlignment="1" quotePrefix="1">
      <alignment horizontal="left" wrapText="1"/>
    </xf>
    <xf numFmtId="0" fontId="9" fillId="0" borderId="21" xfId="0" applyFont="1" applyBorder="1" applyAlignment="1">
      <alignment horizontal="left" wrapText="1"/>
    </xf>
    <xf numFmtId="0" fontId="9" fillId="0" borderId="22" xfId="0" applyFont="1" applyBorder="1" applyAlignment="1">
      <alignment horizontal="left" wrapText="1"/>
    </xf>
    <xf numFmtId="0" fontId="32" fillId="0" borderId="11" xfId="0" applyFont="1" applyBorder="1" applyAlignment="1" quotePrefix="1">
      <alignment horizontal="center" wrapText="1"/>
    </xf>
    <xf numFmtId="0" fontId="32" fillId="0" borderId="12" xfId="0" applyFont="1" applyBorder="1" applyAlignment="1" quotePrefix="1">
      <alignment horizontal="center" wrapText="1"/>
    </xf>
    <xf numFmtId="0" fontId="32" fillId="0" borderId="47" xfId="0" applyFont="1" applyBorder="1" applyAlignment="1" quotePrefix="1">
      <alignment horizontal="center" wrapText="1"/>
    </xf>
    <xf numFmtId="181" fontId="11" fillId="0" borderId="48" xfId="15" applyNumberFormat="1" applyFont="1" applyBorder="1" applyAlignment="1">
      <alignment horizontal="center"/>
    </xf>
    <xf numFmtId="181" fontId="11" fillId="0" borderId="12" xfId="15" applyNumberFormat="1" applyFont="1" applyBorder="1" applyAlignment="1">
      <alignment horizontal="center"/>
    </xf>
    <xf numFmtId="181" fontId="11" fillId="0" borderId="13" xfId="15" applyNumberFormat="1" applyFont="1" applyBorder="1" applyAlignment="1">
      <alignment horizontal="center"/>
    </xf>
    <xf numFmtId="0" fontId="43" fillId="0" borderId="18" xfId="19" applyFont="1" applyBorder="1" applyAlignment="1">
      <alignment horizontal="left"/>
      <protection/>
    </xf>
    <xf numFmtId="0" fontId="43" fillId="0" borderId="19" xfId="19" applyFont="1" applyBorder="1" applyAlignment="1">
      <alignment horizontal="left"/>
      <protection/>
    </xf>
    <xf numFmtId="0" fontId="43" fillId="0" borderId="19" xfId="19" applyFont="1" applyBorder="1" applyAlignment="1">
      <alignment horizontal="center"/>
      <protection/>
    </xf>
    <xf numFmtId="0" fontId="43" fillId="0" borderId="20" xfId="19" applyFont="1" applyBorder="1" applyAlignment="1">
      <alignment horizontal="center"/>
      <protection/>
    </xf>
    <xf numFmtId="0" fontId="11" fillId="0" borderId="21" xfId="19" applyFont="1" applyBorder="1" applyAlignment="1">
      <alignment horizontal="left"/>
      <protection/>
    </xf>
    <xf numFmtId="0" fontId="11" fillId="0" borderId="22" xfId="19" applyFont="1" applyBorder="1" applyAlignment="1">
      <alignment horizontal="left"/>
      <protection/>
    </xf>
    <xf numFmtId="0" fontId="21" fillId="0" borderId="24" xfId="0" applyFont="1" applyBorder="1" applyAlignment="1">
      <alignment horizontal="center" wrapText="1"/>
    </xf>
    <xf numFmtId="0" fontId="21" fillId="0" borderId="25" xfId="0" applyFont="1" applyBorder="1" applyAlignment="1">
      <alignment horizontal="center" wrapText="1"/>
    </xf>
    <xf numFmtId="0" fontId="11" fillId="0" borderId="25" xfId="19" applyFont="1" applyBorder="1" applyAlignment="1">
      <alignment horizontal="left"/>
      <protection/>
    </xf>
    <xf numFmtId="181" fontId="9" fillId="0" borderId="25" xfId="19" applyNumberFormat="1" applyFont="1" applyBorder="1" applyAlignment="1">
      <alignment horizontal="center"/>
      <protection/>
    </xf>
    <xf numFmtId="181" fontId="9" fillId="0" borderId="26" xfId="19" applyNumberFormat="1" applyFont="1" applyBorder="1" applyAlignment="1">
      <alignment horizontal="center"/>
      <protection/>
    </xf>
    <xf numFmtId="0" fontId="11" fillId="0" borderId="35" xfId="19" applyFont="1" applyBorder="1" applyAlignment="1">
      <alignment horizontal="left" vertical="center" wrapText="1"/>
      <protection/>
    </xf>
    <xf numFmtId="0" fontId="11" fillId="0" borderId="0" xfId="19" applyFont="1" applyBorder="1" applyAlignment="1">
      <alignment horizontal="left" vertical="center" wrapText="1"/>
      <protection/>
    </xf>
    <xf numFmtId="0" fontId="11" fillId="0" borderId="36" xfId="19" applyFont="1" applyBorder="1" applyAlignment="1">
      <alignment horizontal="left" vertical="center" wrapText="1"/>
      <protection/>
    </xf>
    <xf numFmtId="0" fontId="23" fillId="0" borderId="0" xfId="0" applyFont="1" applyAlignment="1">
      <alignment horizontal="center"/>
    </xf>
    <xf numFmtId="0" fontId="18" fillId="0" borderId="0" xfId="0" applyFont="1" applyAlignment="1">
      <alignment horizontal="center"/>
    </xf>
    <xf numFmtId="0" fontId="13" fillId="0" borderId="0" xfId="0" applyFont="1" applyAlignment="1">
      <alignment horizontal="center"/>
    </xf>
  </cellXfs>
  <cellStyles count="8">
    <cellStyle name="Normal" xfId="0"/>
    <cellStyle name="Comma" xfId="15"/>
    <cellStyle name="Comma [0]" xfId="16"/>
    <cellStyle name="Currency" xfId="17"/>
    <cellStyle name="Currency [0]" xfId="18"/>
    <cellStyle name="Normal_BCTC-NhiHiep-08" xfId="19"/>
    <cellStyle name="Normal_hksdfhklasdhfl"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20"/>
  <sheetViews>
    <sheetView showZeros="0" tabSelected="1" workbookViewId="0" topLeftCell="A1">
      <selection activeCell="A1" sqref="A1:B1"/>
    </sheetView>
  </sheetViews>
  <sheetFormatPr defaultColWidth="9.140625" defaultRowHeight="12.75"/>
  <cols>
    <col min="1" max="1" width="47.8515625" style="13" customWidth="1"/>
    <col min="2" max="2" width="7.7109375" style="24" customWidth="1"/>
    <col min="3" max="3" width="7.8515625" style="13" customWidth="1"/>
    <col min="4" max="5" width="16.421875" style="27" customWidth="1"/>
    <col min="6" max="7" width="9.140625" style="13" customWidth="1"/>
    <col min="8" max="8" width="14.7109375" style="13" bestFit="1" customWidth="1"/>
    <col min="9" max="16384" width="9.140625" style="13" customWidth="1"/>
  </cols>
  <sheetData>
    <row r="1" spans="1:5" s="1" customFormat="1" ht="15">
      <c r="A1" s="268" t="s">
        <v>221</v>
      </c>
      <c r="B1" s="268"/>
      <c r="E1" s="28" t="s">
        <v>0</v>
      </c>
    </row>
    <row r="2" spans="1:5" s="1" customFormat="1" ht="15">
      <c r="A2" s="3" t="s">
        <v>224</v>
      </c>
      <c r="B2" s="3"/>
      <c r="E2" s="28" t="s">
        <v>228</v>
      </c>
    </row>
    <row r="3" spans="1:5" s="1" customFormat="1" ht="15">
      <c r="A3" s="269" t="s">
        <v>222</v>
      </c>
      <c r="B3" s="269"/>
      <c r="E3" s="2"/>
    </row>
    <row r="4" spans="2:5" s="1" customFormat="1" ht="15">
      <c r="B4" s="4"/>
      <c r="E4" s="2"/>
    </row>
    <row r="5" spans="1:5" s="1" customFormat="1" ht="25.5" customHeight="1">
      <c r="A5" s="270" t="s">
        <v>229</v>
      </c>
      <c r="B5" s="270"/>
      <c r="C5" s="270"/>
      <c r="D5" s="270"/>
      <c r="E5" s="270"/>
    </row>
    <row r="6" spans="2:5" s="1" customFormat="1" ht="15">
      <c r="B6" s="4"/>
      <c r="D6" s="5"/>
      <c r="E6" s="5"/>
    </row>
    <row r="7" spans="2:5" s="1" customFormat="1" ht="15">
      <c r="B7" s="4"/>
      <c r="D7" s="5"/>
      <c r="E7" s="5"/>
    </row>
    <row r="8" spans="1:6" s="1" customFormat="1" ht="45">
      <c r="A8" s="6" t="s">
        <v>1</v>
      </c>
      <c r="B8" s="7" t="s">
        <v>204</v>
      </c>
      <c r="C8" s="7" t="s">
        <v>205</v>
      </c>
      <c r="D8" s="8" t="s">
        <v>3</v>
      </c>
      <c r="E8" s="8" t="s">
        <v>2</v>
      </c>
      <c r="F8" s="9"/>
    </row>
    <row r="9" spans="1:5" ht="15">
      <c r="A9" s="10" t="s">
        <v>4</v>
      </c>
      <c r="B9" s="11"/>
      <c r="C9" s="10"/>
      <c r="D9" s="12"/>
      <c r="E9" s="12"/>
    </row>
    <row r="10" spans="1:5" ht="15">
      <c r="A10" s="14" t="s">
        <v>5</v>
      </c>
      <c r="B10" s="15" t="s">
        <v>6</v>
      </c>
      <c r="C10" s="14"/>
      <c r="D10" s="16">
        <v>28566776396</v>
      </c>
      <c r="E10" s="16">
        <v>23915649535</v>
      </c>
    </row>
    <row r="11" spans="1:5" ht="15">
      <c r="A11" s="14" t="s">
        <v>7</v>
      </c>
      <c r="B11" s="15" t="s">
        <v>8</v>
      </c>
      <c r="C11" s="17" t="s">
        <v>210</v>
      </c>
      <c r="D11" s="16">
        <v>14385433292</v>
      </c>
      <c r="E11" s="16">
        <v>14439612901</v>
      </c>
    </row>
    <row r="12" spans="1:5" ht="15">
      <c r="A12" s="18" t="s">
        <v>9</v>
      </c>
      <c r="B12" s="19" t="s">
        <v>10</v>
      </c>
      <c r="C12" s="20"/>
      <c r="D12" s="21">
        <v>785433292</v>
      </c>
      <c r="E12" s="21">
        <v>3039612901</v>
      </c>
    </row>
    <row r="13" spans="1:5" ht="15">
      <c r="A13" s="18" t="s">
        <v>11</v>
      </c>
      <c r="B13" s="19" t="s">
        <v>12</v>
      </c>
      <c r="C13" s="20"/>
      <c r="D13" s="21">
        <v>13600000000</v>
      </c>
      <c r="E13" s="21">
        <v>11400000000</v>
      </c>
    </row>
    <row r="14" spans="1:5" ht="15">
      <c r="A14" s="14" t="s">
        <v>13</v>
      </c>
      <c r="B14" s="15" t="s">
        <v>14</v>
      </c>
      <c r="C14" s="17"/>
      <c r="D14" s="16"/>
      <c r="E14" s="16"/>
    </row>
    <row r="15" spans="1:5" ht="15">
      <c r="A15" s="18" t="s">
        <v>15</v>
      </c>
      <c r="B15" s="19" t="s">
        <v>16</v>
      </c>
      <c r="C15" s="20"/>
      <c r="D15" s="21"/>
      <c r="E15" s="21"/>
    </row>
    <row r="16" spans="1:5" ht="15">
      <c r="A16" s="18" t="s">
        <v>17</v>
      </c>
      <c r="B16" s="19" t="s">
        <v>18</v>
      </c>
      <c r="C16" s="20"/>
      <c r="D16" s="21"/>
      <c r="E16" s="21"/>
    </row>
    <row r="17" spans="1:5" ht="15">
      <c r="A17" s="14" t="s">
        <v>19</v>
      </c>
      <c r="B17" s="15" t="s">
        <v>20</v>
      </c>
      <c r="C17" s="17" t="s">
        <v>211</v>
      </c>
      <c r="D17" s="16">
        <v>3481805878</v>
      </c>
      <c r="E17" s="16">
        <v>2053686612</v>
      </c>
    </row>
    <row r="18" spans="1:5" ht="15">
      <c r="A18" s="18" t="s">
        <v>21</v>
      </c>
      <c r="B18" s="19" t="s">
        <v>22</v>
      </c>
      <c r="C18" s="20"/>
      <c r="D18" s="21">
        <v>1500666989</v>
      </c>
      <c r="E18" s="21">
        <v>1684392169</v>
      </c>
    </row>
    <row r="19" spans="1:5" ht="15">
      <c r="A19" s="18" t="s">
        <v>23</v>
      </c>
      <c r="B19" s="19" t="s">
        <v>24</v>
      </c>
      <c r="C19" s="20"/>
      <c r="D19" s="21">
        <v>1847750000</v>
      </c>
      <c r="E19" s="21">
        <v>81420000</v>
      </c>
    </row>
    <row r="20" spans="1:5" ht="15">
      <c r="A20" s="18" t="s">
        <v>25</v>
      </c>
      <c r="B20" s="19" t="s">
        <v>26</v>
      </c>
      <c r="C20" s="20"/>
      <c r="D20" s="21"/>
      <c r="E20" s="21"/>
    </row>
    <row r="21" spans="1:5" ht="15">
      <c r="A21" s="18" t="s">
        <v>27</v>
      </c>
      <c r="B21" s="19" t="s">
        <v>28</v>
      </c>
      <c r="C21" s="20"/>
      <c r="D21" s="21"/>
      <c r="E21" s="21"/>
    </row>
    <row r="22" spans="1:5" ht="15">
      <c r="A22" s="18" t="s">
        <v>29</v>
      </c>
      <c r="B22" s="19" t="s">
        <v>30</v>
      </c>
      <c r="C22" s="20"/>
      <c r="D22" s="21">
        <v>133388889</v>
      </c>
      <c r="E22" s="21">
        <v>287874443</v>
      </c>
    </row>
    <row r="23" spans="1:5" ht="15">
      <c r="A23" s="18" t="s">
        <v>31</v>
      </c>
      <c r="B23" s="19" t="s">
        <v>32</v>
      </c>
      <c r="C23" s="20"/>
      <c r="D23" s="21"/>
      <c r="E23" s="21"/>
    </row>
    <row r="24" spans="1:5" ht="15">
      <c r="A24" s="14" t="s">
        <v>33</v>
      </c>
      <c r="B24" s="15" t="s">
        <v>34</v>
      </c>
      <c r="C24" s="17" t="s">
        <v>212</v>
      </c>
      <c r="D24" s="16">
        <v>9987361161</v>
      </c>
      <c r="E24" s="16">
        <v>7324374640</v>
      </c>
    </row>
    <row r="25" spans="1:5" ht="15">
      <c r="A25" s="18" t="s">
        <v>35</v>
      </c>
      <c r="B25" s="19" t="s">
        <v>36</v>
      </c>
      <c r="C25" s="20"/>
      <c r="D25" s="21">
        <v>9987361161</v>
      </c>
      <c r="E25" s="21">
        <v>7324374640</v>
      </c>
    </row>
    <row r="26" spans="1:5" ht="15">
      <c r="A26" s="18" t="s">
        <v>37</v>
      </c>
      <c r="B26" s="19" t="s">
        <v>38</v>
      </c>
      <c r="C26" s="20"/>
      <c r="D26" s="21"/>
      <c r="E26" s="21"/>
    </row>
    <row r="27" spans="1:5" ht="15">
      <c r="A27" s="14" t="s">
        <v>39</v>
      </c>
      <c r="B27" s="15" t="s">
        <v>40</v>
      </c>
      <c r="C27" s="17" t="s">
        <v>213</v>
      </c>
      <c r="D27" s="16">
        <v>712176065</v>
      </c>
      <c r="E27" s="16">
        <v>97975382</v>
      </c>
    </row>
    <row r="28" spans="1:5" ht="15">
      <c r="A28" s="18" t="s">
        <v>41</v>
      </c>
      <c r="B28" s="19" t="s">
        <v>42</v>
      </c>
      <c r="C28" s="20"/>
      <c r="D28" s="21">
        <v>667150307</v>
      </c>
      <c r="E28" s="21">
        <v>72250142</v>
      </c>
    </row>
    <row r="29" spans="1:5" ht="15">
      <c r="A29" s="18" t="s">
        <v>43</v>
      </c>
      <c r="B29" s="19" t="s">
        <v>44</v>
      </c>
      <c r="C29" s="20"/>
      <c r="D29" s="21"/>
      <c r="E29" s="21"/>
    </row>
    <row r="30" spans="1:5" ht="15">
      <c r="A30" s="18" t="s">
        <v>45</v>
      </c>
      <c r="B30" s="19" t="s">
        <v>46</v>
      </c>
      <c r="C30" s="20"/>
      <c r="D30" s="21"/>
      <c r="E30" s="21"/>
    </row>
    <row r="31" spans="1:5" ht="15">
      <c r="A31" s="18" t="s">
        <v>47</v>
      </c>
      <c r="B31" s="19" t="s">
        <v>48</v>
      </c>
      <c r="C31" s="20"/>
      <c r="D31" s="21">
        <v>45025758</v>
      </c>
      <c r="E31" s="21">
        <v>25725240</v>
      </c>
    </row>
    <row r="32" spans="1:5" ht="15">
      <c r="A32" s="14" t="s">
        <v>49</v>
      </c>
      <c r="B32" s="15" t="s">
        <v>50</v>
      </c>
      <c r="C32" s="17"/>
      <c r="D32" s="16">
        <v>32621163515</v>
      </c>
      <c r="E32" s="16">
        <v>35549633248</v>
      </c>
    </row>
    <row r="33" spans="1:5" ht="15">
      <c r="A33" s="14" t="s">
        <v>51</v>
      </c>
      <c r="B33" s="15" t="s">
        <v>52</v>
      </c>
      <c r="C33" s="17" t="s">
        <v>214</v>
      </c>
      <c r="D33" s="16">
        <v>317988000</v>
      </c>
      <c r="E33" s="16"/>
    </row>
    <row r="34" spans="1:5" ht="15">
      <c r="A34" s="18" t="s">
        <v>53</v>
      </c>
      <c r="B34" s="19" t="s">
        <v>54</v>
      </c>
      <c r="C34" s="20"/>
      <c r="D34" s="21"/>
      <c r="E34" s="21"/>
    </row>
    <row r="35" spans="1:5" ht="15">
      <c r="A35" s="18" t="s">
        <v>55</v>
      </c>
      <c r="B35" s="19" t="s">
        <v>56</v>
      </c>
      <c r="C35" s="20"/>
      <c r="D35" s="21"/>
      <c r="E35" s="21"/>
    </row>
    <row r="36" spans="1:5" ht="15">
      <c r="A36" s="18" t="s">
        <v>57</v>
      </c>
      <c r="B36" s="19" t="s">
        <v>58</v>
      </c>
      <c r="C36" s="20"/>
      <c r="D36" s="21"/>
      <c r="E36" s="21"/>
    </row>
    <row r="37" spans="1:5" ht="15">
      <c r="A37" s="18" t="s">
        <v>59</v>
      </c>
      <c r="B37" s="19" t="s">
        <v>60</v>
      </c>
      <c r="C37" s="20"/>
      <c r="D37" s="21">
        <v>317988000</v>
      </c>
      <c r="E37" s="21"/>
    </row>
    <row r="38" spans="1:5" ht="15">
      <c r="A38" s="18" t="s">
        <v>61</v>
      </c>
      <c r="B38" s="19" t="s">
        <v>62</v>
      </c>
      <c r="C38" s="20"/>
      <c r="D38" s="21"/>
      <c r="E38" s="21"/>
    </row>
    <row r="39" spans="1:5" ht="15">
      <c r="A39" s="14" t="s">
        <v>63</v>
      </c>
      <c r="B39" s="15" t="s">
        <v>64</v>
      </c>
      <c r="C39" s="17"/>
      <c r="D39" s="16">
        <v>9579957998</v>
      </c>
      <c r="E39" s="16">
        <v>10672707720</v>
      </c>
    </row>
    <row r="40" spans="1:5" ht="15">
      <c r="A40" s="14" t="s">
        <v>65</v>
      </c>
      <c r="B40" s="15" t="s">
        <v>66</v>
      </c>
      <c r="C40" s="17" t="s">
        <v>215</v>
      </c>
      <c r="D40" s="16">
        <v>9579957998</v>
      </c>
      <c r="E40" s="16">
        <v>10672707720</v>
      </c>
    </row>
    <row r="41" spans="1:5" ht="15">
      <c r="A41" s="18" t="s">
        <v>67</v>
      </c>
      <c r="B41" s="19" t="s">
        <v>68</v>
      </c>
      <c r="C41" s="20"/>
      <c r="D41" s="21">
        <v>16242458279</v>
      </c>
      <c r="E41" s="21">
        <v>15813693053</v>
      </c>
    </row>
    <row r="42" spans="1:8" ht="15">
      <c r="A42" s="18" t="s">
        <v>69</v>
      </c>
      <c r="B42" s="19" t="s">
        <v>70</v>
      </c>
      <c r="C42" s="20"/>
      <c r="D42" s="21">
        <v>-6662500281</v>
      </c>
      <c r="E42" s="21">
        <v>-5140985333</v>
      </c>
      <c r="H42" s="29"/>
    </row>
    <row r="43" spans="1:5" ht="15">
      <c r="A43" s="14" t="s">
        <v>71</v>
      </c>
      <c r="B43" s="15" t="s">
        <v>72</v>
      </c>
      <c r="C43" s="17"/>
      <c r="D43" s="16"/>
      <c r="E43" s="16"/>
    </row>
    <row r="44" spans="1:5" ht="15">
      <c r="A44" s="18" t="s">
        <v>67</v>
      </c>
      <c r="B44" s="19" t="s">
        <v>73</v>
      </c>
      <c r="C44" s="20"/>
      <c r="D44" s="21"/>
      <c r="E44" s="21"/>
    </row>
    <row r="45" spans="1:5" ht="15">
      <c r="A45" s="18" t="s">
        <v>69</v>
      </c>
      <c r="B45" s="19" t="s">
        <v>74</v>
      </c>
      <c r="C45" s="20"/>
      <c r="D45" s="21"/>
      <c r="E45" s="21"/>
    </row>
    <row r="46" spans="1:5" ht="15">
      <c r="A46" s="14" t="s">
        <v>75</v>
      </c>
      <c r="B46" s="15" t="s">
        <v>76</v>
      </c>
      <c r="C46" s="17"/>
      <c r="D46" s="16"/>
      <c r="E46" s="16"/>
    </row>
    <row r="47" spans="1:5" ht="15">
      <c r="A47" s="18" t="s">
        <v>67</v>
      </c>
      <c r="B47" s="19" t="s">
        <v>77</v>
      </c>
      <c r="C47" s="20"/>
      <c r="D47" s="21"/>
      <c r="E47" s="21"/>
    </row>
    <row r="48" spans="1:5" ht="15">
      <c r="A48" s="18" t="s">
        <v>69</v>
      </c>
      <c r="B48" s="19" t="s">
        <v>78</v>
      </c>
      <c r="C48" s="20"/>
      <c r="D48" s="21"/>
      <c r="E48" s="21"/>
    </row>
    <row r="49" spans="1:5" ht="15">
      <c r="A49" s="14" t="s">
        <v>79</v>
      </c>
      <c r="B49" s="15" t="s">
        <v>80</v>
      </c>
      <c r="C49" s="15"/>
      <c r="D49" s="16"/>
      <c r="E49" s="16"/>
    </row>
    <row r="50" spans="1:5" ht="15">
      <c r="A50" s="14" t="s">
        <v>81</v>
      </c>
      <c r="B50" s="15" t="s">
        <v>82</v>
      </c>
      <c r="C50" s="17"/>
      <c r="D50" s="16"/>
      <c r="E50" s="16"/>
    </row>
    <row r="51" spans="1:5" ht="15">
      <c r="A51" s="18" t="s">
        <v>67</v>
      </c>
      <c r="B51" s="19" t="s">
        <v>83</v>
      </c>
      <c r="C51" s="20"/>
      <c r="D51" s="21"/>
      <c r="E51" s="21"/>
    </row>
    <row r="52" spans="1:5" ht="15">
      <c r="A52" s="18" t="s">
        <v>69</v>
      </c>
      <c r="B52" s="19" t="s">
        <v>84</v>
      </c>
      <c r="C52" s="20"/>
      <c r="D52" s="21"/>
      <c r="E52" s="21"/>
    </row>
    <row r="53" spans="1:5" ht="15">
      <c r="A53" s="14" t="s">
        <v>85</v>
      </c>
      <c r="B53" s="15" t="s">
        <v>86</v>
      </c>
      <c r="C53" s="17"/>
      <c r="D53" s="16"/>
      <c r="E53" s="16"/>
    </row>
    <row r="54" spans="1:5" ht="15">
      <c r="A54" s="18" t="s">
        <v>87</v>
      </c>
      <c r="B54" s="19" t="s">
        <v>88</v>
      </c>
      <c r="C54" s="20"/>
      <c r="D54" s="21"/>
      <c r="E54" s="21"/>
    </row>
    <row r="55" spans="1:5" ht="15">
      <c r="A55" s="18" t="s">
        <v>89</v>
      </c>
      <c r="B55" s="19" t="s">
        <v>90</v>
      </c>
      <c r="C55" s="20"/>
      <c r="D55" s="21"/>
      <c r="E55" s="21"/>
    </row>
    <row r="56" spans="1:5" ht="15">
      <c r="A56" s="18" t="s">
        <v>91</v>
      </c>
      <c r="B56" s="19" t="s">
        <v>92</v>
      </c>
      <c r="C56" s="20"/>
      <c r="D56" s="21"/>
      <c r="E56" s="21"/>
    </row>
    <row r="57" spans="1:5" ht="15">
      <c r="A57" s="18" t="s">
        <v>93</v>
      </c>
      <c r="B57" s="19" t="s">
        <v>94</v>
      </c>
      <c r="C57" s="20"/>
      <c r="D57" s="21"/>
      <c r="E57" s="21"/>
    </row>
    <row r="58" spans="1:5" ht="15">
      <c r="A58" s="14" t="s">
        <v>95</v>
      </c>
      <c r="B58" s="15" t="s">
        <v>96</v>
      </c>
      <c r="C58" s="17"/>
      <c r="D58" s="16">
        <v>22723217517</v>
      </c>
      <c r="E58" s="16">
        <v>24876925528</v>
      </c>
    </row>
    <row r="59" spans="1:5" ht="15">
      <c r="A59" s="18" t="s">
        <v>97</v>
      </c>
      <c r="B59" s="19" t="s">
        <v>98</v>
      </c>
      <c r="C59" s="17" t="s">
        <v>226</v>
      </c>
      <c r="D59" s="21">
        <v>22689474479</v>
      </c>
      <c r="E59" s="21">
        <v>24864025186</v>
      </c>
    </row>
    <row r="60" spans="1:5" ht="15">
      <c r="A60" s="18" t="s">
        <v>225</v>
      </c>
      <c r="B60" s="19" t="s">
        <v>99</v>
      </c>
      <c r="C60" s="20"/>
      <c r="D60" s="21">
        <v>33743038</v>
      </c>
      <c r="E60" s="21">
        <v>12900342</v>
      </c>
    </row>
    <row r="61" spans="1:5" ht="15">
      <c r="A61" s="18" t="s">
        <v>100</v>
      </c>
      <c r="B61" s="19" t="s">
        <v>101</v>
      </c>
      <c r="C61" s="20"/>
      <c r="D61" s="21"/>
      <c r="E61" s="21"/>
    </row>
    <row r="62" spans="1:5" ht="15">
      <c r="A62" s="14" t="s">
        <v>102</v>
      </c>
      <c r="B62" s="15" t="s">
        <v>103</v>
      </c>
      <c r="C62" s="17"/>
      <c r="D62" s="16"/>
      <c r="E62" s="16"/>
    </row>
    <row r="63" spans="1:5" ht="15">
      <c r="A63" s="14" t="s">
        <v>104</v>
      </c>
      <c r="B63" s="15" t="s">
        <v>105</v>
      </c>
      <c r="C63" s="17"/>
      <c r="D63" s="16">
        <v>61187939911</v>
      </c>
      <c r="E63" s="16">
        <v>59465282783</v>
      </c>
    </row>
    <row r="64" spans="1:5" ht="15">
      <c r="A64" s="14" t="s">
        <v>106</v>
      </c>
      <c r="B64" s="15"/>
      <c r="C64" s="17"/>
      <c r="D64" s="16"/>
      <c r="E64" s="16"/>
    </row>
    <row r="65" spans="1:5" ht="15">
      <c r="A65" s="14" t="s">
        <v>107</v>
      </c>
      <c r="B65" s="15" t="s">
        <v>108</v>
      </c>
      <c r="C65" s="17"/>
      <c r="D65" s="16">
        <v>7423871405</v>
      </c>
      <c r="E65" s="16">
        <v>4238164848</v>
      </c>
    </row>
    <row r="66" spans="1:5" ht="15">
      <c r="A66" s="14" t="s">
        <v>109</v>
      </c>
      <c r="B66" s="15" t="s">
        <v>110</v>
      </c>
      <c r="C66" s="17"/>
      <c r="D66" s="16">
        <v>7239247068</v>
      </c>
      <c r="E66" s="16">
        <v>4118187449</v>
      </c>
    </row>
    <row r="67" spans="1:5" ht="15">
      <c r="A67" s="18" t="s">
        <v>111</v>
      </c>
      <c r="B67" s="19" t="s">
        <v>112</v>
      </c>
      <c r="C67" s="20"/>
      <c r="D67" s="21"/>
      <c r="E67" s="21"/>
    </row>
    <row r="68" spans="1:5" ht="15">
      <c r="A68" s="18" t="s">
        <v>113</v>
      </c>
      <c r="B68" s="19" t="s">
        <v>114</v>
      </c>
      <c r="C68" s="20" t="s">
        <v>216</v>
      </c>
      <c r="D68" s="21">
        <v>678822471</v>
      </c>
      <c r="E68" s="21">
        <v>284219542</v>
      </c>
    </row>
    <row r="69" spans="1:5" ht="15">
      <c r="A69" s="18" t="s">
        <v>115</v>
      </c>
      <c r="B69" s="19" t="s">
        <v>116</v>
      </c>
      <c r="C69" s="20" t="s">
        <v>217</v>
      </c>
      <c r="D69" s="21">
        <v>499722000</v>
      </c>
      <c r="E69" s="21">
        <v>18591340</v>
      </c>
    </row>
    <row r="70" spans="1:5" ht="15">
      <c r="A70" s="18" t="s">
        <v>117</v>
      </c>
      <c r="B70" s="19" t="s">
        <v>118</v>
      </c>
      <c r="C70" s="20" t="s">
        <v>218</v>
      </c>
      <c r="D70" s="21">
        <v>3762934823</v>
      </c>
      <c r="E70" s="21">
        <v>2518055049</v>
      </c>
    </row>
    <row r="71" spans="1:5" ht="15">
      <c r="A71" s="18" t="s">
        <v>119</v>
      </c>
      <c r="B71" s="19" t="s">
        <v>120</v>
      </c>
      <c r="C71" s="20"/>
      <c r="D71" s="21"/>
      <c r="E71" s="21"/>
    </row>
    <row r="72" spans="1:5" ht="15">
      <c r="A72" s="18" t="s">
        <v>121</v>
      </c>
      <c r="B72" s="19" t="s">
        <v>122</v>
      </c>
      <c r="C72" s="20"/>
      <c r="D72" s="21">
        <v>72112325</v>
      </c>
      <c r="E72" s="21"/>
    </row>
    <row r="73" spans="1:5" ht="15">
      <c r="A73" s="18" t="s">
        <v>123</v>
      </c>
      <c r="B73" s="19" t="s">
        <v>124</v>
      </c>
      <c r="C73" s="20"/>
      <c r="D73" s="21"/>
      <c r="E73" s="21"/>
    </row>
    <row r="74" spans="1:5" ht="15">
      <c r="A74" s="18" t="s">
        <v>125</v>
      </c>
      <c r="B74" s="19" t="s">
        <v>126</v>
      </c>
      <c r="C74" s="20"/>
      <c r="D74" s="21"/>
      <c r="E74" s="21"/>
    </row>
    <row r="75" spans="1:5" ht="15">
      <c r="A75" s="18" t="s">
        <v>127</v>
      </c>
      <c r="B75" s="19" t="s">
        <v>128</v>
      </c>
      <c r="C75" s="20" t="s">
        <v>219</v>
      </c>
      <c r="D75" s="21">
        <v>1917090485</v>
      </c>
      <c r="E75" s="21">
        <v>657173298</v>
      </c>
    </row>
    <row r="76" spans="1:5" ht="15">
      <c r="A76" s="18" t="s">
        <v>129</v>
      </c>
      <c r="B76" s="19" t="s">
        <v>130</v>
      </c>
      <c r="C76" s="20"/>
      <c r="D76" s="21"/>
      <c r="E76" s="21"/>
    </row>
    <row r="77" spans="1:5" ht="15">
      <c r="A77" s="18" t="s">
        <v>131</v>
      </c>
      <c r="B77" s="19" t="s">
        <v>132</v>
      </c>
      <c r="C77" s="20"/>
      <c r="D77" s="21">
        <v>308564964</v>
      </c>
      <c r="E77" s="21">
        <v>640148220</v>
      </c>
    </row>
    <row r="78" spans="1:5" ht="15">
      <c r="A78" s="14" t="s">
        <v>133</v>
      </c>
      <c r="B78" s="15" t="s">
        <v>134</v>
      </c>
      <c r="C78" s="17" t="s">
        <v>220</v>
      </c>
      <c r="D78" s="16">
        <v>184624337</v>
      </c>
      <c r="E78" s="16">
        <v>119977399</v>
      </c>
    </row>
    <row r="79" spans="1:5" ht="15">
      <c r="A79" s="18" t="s">
        <v>135</v>
      </c>
      <c r="B79" s="19" t="s">
        <v>136</v>
      </c>
      <c r="C79" s="20"/>
      <c r="D79" s="21"/>
      <c r="E79" s="21"/>
    </row>
    <row r="80" spans="1:5" ht="15">
      <c r="A80" s="18" t="s">
        <v>137</v>
      </c>
      <c r="B80" s="19" t="s">
        <v>138</v>
      </c>
      <c r="C80" s="20"/>
      <c r="D80" s="21"/>
      <c r="E80" s="21"/>
    </row>
    <row r="81" spans="1:5" ht="15">
      <c r="A81" s="18" t="s">
        <v>139</v>
      </c>
      <c r="B81" s="19" t="s">
        <v>140</v>
      </c>
      <c r="C81" s="20"/>
      <c r="D81" s="21"/>
      <c r="E81" s="21"/>
    </row>
    <row r="82" spans="1:5" ht="15">
      <c r="A82" s="18" t="s">
        <v>141</v>
      </c>
      <c r="B82" s="19" t="s">
        <v>142</v>
      </c>
      <c r="C82" s="20"/>
      <c r="D82" s="21">
        <v>11000000</v>
      </c>
      <c r="E82" s="21">
        <v>11000000</v>
      </c>
    </row>
    <row r="83" spans="1:5" ht="15">
      <c r="A83" s="18" t="s">
        <v>143</v>
      </c>
      <c r="B83" s="19" t="s">
        <v>144</v>
      </c>
      <c r="C83" s="20"/>
      <c r="D83" s="21"/>
      <c r="E83" s="21"/>
    </row>
    <row r="84" spans="1:5" ht="15">
      <c r="A84" s="18" t="s">
        <v>145</v>
      </c>
      <c r="B84" s="19" t="s">
        <v>146</v>
      </c>
      <c r="C84" s="20"/>
      <c r="D84" s="21">
        <v>173624337</v>
      </c>
      <c r="E84" s="21">
        <v>108977399</v>
      </c>
    </row>
    <row r="85" spans="1:5" ht="15">
      <c r="A85" s="18" t="s">
        <v>147</v>
      </c>
      <c r="B85" s="19" t="s">
        <v>148</v>
      </c>
      <c r="C85" s="20"/>
      <c r="D85" s="21"/>
      <c r="E85" s="21"/>
    </row>
    <row r="86" spans="1:5" ht="15">
      <c r="A86" s="18" t="s">
        <v>149</v>
      </c>
      <c r="B86" s="19" t="s">
        <v>150</v>
      </c>
      <c r="C86" s="20"/>
      <c r="D86" s="21"/>
      <c r="E86" s="21"/>
    </row>
    <row r="87" spans="1:5" ht="15">
      <c r="A87" s="18" t="s">
        <v>151</v>
      </c>
      <c r="B87" s="19" t="s">
        <v>152</v>
      </c>
      <c r="C87" s="20"/>
      <c r="D87" s="21"/>
      <c r="E87" s="21"/>
    </row>
    <row r="88" spans="1:5" ht="15">
      <c r="A88" s="14" t="s">
        <v>153</v>
      </c>
      <c r="B88" s="15" t="s">
        <v>154</v>
      </c>
      <c r="C88" s="17"/>
      <c r="D88" s="16">
        <v>53764068506</v>
      </c>
      <c r="E88" s="16">
        <v>55227117935</v>
      </c>
    </row>
    <row r="89" spans="1:5" ht="15">
      <c r="A89" s="14" t="s">
        <v>155</v>
      </c>
      <c r="B89" s="15" t="s">
        <v>156</v>
      </c>
      <c r="C89" s="17" t="s">
        <v>227</v>
      </c>
      <c r="D89" s="16">
        <v>53764068506</v>
      </c>
      <c r="E89" s="16">
        <v>55227117935</v>
      </c>
    </row>
    <row r="90" spans="1:5" ht="15">
      <c r="A90" s="18" t="s">
        <v>157</v>
      </c>
      <c r="B90" s="19" t="s">
        <v>158</v>
      </c>
      <c r="C90" s="20"/>
      <c r="D90" s="21">
        <v>46683000000</v>
      </c>
      <c r="E90" s="21">
        <v>46683000000</v>
      </c>
    </row>
    <row r="91" spans="1:5" ht="15">
      <c r="A91" s="18" t="s">
        <v>159</v>
      </c>
      <c r="B91" s="19" t="s">
        <v>160</v>
      </c>
      <c r="C91" s="20"/>
      <c r="D91" s="21"/>
      <c r="E91" s="21"/>
    </row>
    <row r="92" spans="1:5" ht="15">
      <c r="A92" s="18" t="s">
        <v>161</v>
      </c>
      <c r="B92" s="19" t="s">
        <v>162</v>
      </c>
      <c r="C92" s="20"/>
      <c r="D92" s="21"/>
      <c r="E92" s="21"/>
    </row>
    <row r="93" spans="1:5" ht="15">
      <c r="A93" s="18" t="s">
        <v>163</v>
      </c>
      <c r="B93" s="19" t="s">
        <v>164</v>
      </c>
      <c r="C93" s="20"/>
      <c r="D93" s="21">
        <v>-730457045</v>
      </c>
      <c r="E93" s="21">
        <v>-499578465</v>
      </c>
    </row>
    <row r="94" spans="1:5" ht="15">
      <c r="A94" s="18" t="s">
        <v>165</v>
      </c>
      <c r="B94" s="19" t="s">
        <v>166</v>
      </c>
      <c r="C94" s="20"/>
      <c r="D94" s="21"/>
      <c r="E94" s="21"/>
    </row>
    <row r="95" spans="1:5" ht="15">
      <c r="A95" s="18" t="s">
        <v>167</v>
      </c>
      <c r="B95" s="19" t="s">
        <v>168</v>
      </c>
      <c r="C95" s="20"/>
      <c r="D95" s="21">
        <v>191897</v>
      </c>
      <c r="E95" s="21">
        <v>138124</v>
      </c>
    </row>
    <row r="96" spans="1:5" ht="15">
      <c r="A96" s="18" t="s">
        <v>169</v>
      </c>
      <c r="B96" s="19" t="s">
        <v>170</v>
      </c>
      <c r="C96" s="20"/>
      <c r="D96" s="21">
        <v>1583077928</v>
      </c>
      <c r="E96" s="21">
        <v>1583077928</v>
      </c>
    </row>
    <row r="97" spans="1:5" ht="15">
      <c r="A97" s="18" t="s">
        <v>171</v>
      </c>
      <c r="B97" s="19" t="s">
        <v>172</v>
      </c>
      <c r="C97" s="20"/>
      <c r="D97" s="21">
        <v>2340800726</v>
      </c>
      <c r="E97" s="21">
        <v>1922000643</v>
      </c>
    </row>
    <row r="98" spans="1:5" ht="15">
      <c r="A98" s="18" t="s">
        <v>173</v>
      </c>
      <c r="B98" s="19" t="s">
        <v>174</v>
      </c>
      <c r="C98" s="20"/>
      <c r="D98" s="21"/>
      <c r="E98" s="21"/>
    </row>
    <row r="99" spans="1:5" ht="15">
      <c r="A99" s="18" t="s">
        <v>175</v>
      </c>
      <c r="B99" s="19" t="s">
        <v>176</v>
      </c>
      <c r="C99" s="20"/>
      <c r="D99" s="21">
        <v>3887455000</v>
      </c>
      <c r="E99" s="21">
        <v>5538479705</v>
      </c>
    </row>
    <row r="100" spans="1:5" ht="15">
      <c r="A100" s="18" t="s">
        <v>177</v>
      </c>
      <c r="B100" s="19" t="s">
        <v>178</v>
      </c>
      <c r="C100" s="20"/>
      <c r="D100" s="21"/>
      <c r="E100" s="21"/>
    </row>
    <row r="101" spans="1:5" ht="15">
      <c r="A101" s="18" t="s">
        <v>179</v>
      </c>
      <c r="B101" s="19" t="s">
        <v>180</v>
      </c>
      <c r="C101" s="20"/>
      <c r="D101" s="21"/>
      <c r="E101" s="21"/>
    </row>
    <row r="102" spans="1:5" ht="15">
      <c r="A102" s="14" t="s">
        <v>181</v>
      </c>
      <c r="B102" s="15" t="s">
        <v>182</v>
      </c>
      <c r="C102" s="17"/>
      <c r="D102" s="16"/>
      <c r="E102" s="16"/>
    </row>
    <row r="103" spans="1:5" ht="15">
      <c r="A103" s="18" t="s">
        <v>183</v>
      </c>
      <c r="B103" s="19" t="s">
        <v>184</v>
      </c>
      <c r="C103" s="20"/>
      <c r="D103" s="21"/>
      <c r="E103" s="21"/>
    </row>
    <row r="104" spans="1:5" ht="15">
      <c r="A104" s="18" t="s">
        <v>185</v>
      </c>
      <c r="B104" s="19" t="s">
        <v>186</v>
      </c>
      <c r="C104" s="20"/>
      <c r="D104" s="21"/>
      <c r="E104" s="21"/>
    </row>
    <row r="105" spans="1:5" ht="15">
      <c r="A105" s="14" t="s">
        <v>187</v>
      </c>
      <c r="B105" s="15" t="s">
        <v>188</v>
      </c>
      <c r="C105" s="17"/>
      <c r="D105" s="16"/>
      <c r="E105" s="16"/>
    </row>
    <row r="106" spans="1:5" ht="15">
      <c r="A106" s="14" t="s">
        <v>189</v>
      </c>
      <c r="B106" s="15" t="s">
        <v>190</v>
      </c>
      <c r="C106" s="17"/>
      <c r="D106" s="16">
        <v>61187939911</v>
      </c>
      <c r="E106" s="16">
        <v>59465282783</v>
      </c>
    </row>
    <row r="107" spans="1:5" ht="15">
      <c r="A107" s="14" t="s">
        <v>191</v>
      </c>
      <c r="B107" s="15"/>
      <c r="C107" s="17"/>
      <c r="D107" s="16"/>
      <c r="E107" s="16"/>
    </row>
    <row r="108" spans="1:5" ht="15">
      <c r="A108" s="18" t="s">
        <v>192</v>
      </c>
      <c r="B108" s="19" t="s">
        <v>193</v>
      </c>
      <c r="C108" s="20"/>
      <c r="D108" s="21"/>
      <c r="E108" s="21"/>
    </row>
    <row r="109" spans="1:5" ht="15">
      <c r="A109" s="18" t="s">
        <v>194</v>
      </c>
      <c r="B109" s="19" t="s">
        <v>195</v>
      </c>
      <c r="C109" s="20"/>
      <c r="D109" s="21"/>
      <c r="E109" s="21"/>
    </row>
    <row r="110" spans="1:5" ht="15">
      <c r="A110" s="18" t="s">
        <v>196</v>
      </c>
      <c r="B110" s="19" t="s">
        <v>197</v>
      </c>
      <c r="C110" s="20"/>
      <c r="D110" s="21"/>
      <c r="E110" s="21"/>
    </row>
    <row r="111" spans="1:5" ht="15">
      <c r="A111" s="18" t="s">
        <v>198</v>
      </c>
      <c r="B111" s="19" t="s">
        <v>199</v>
      </c>
      <c r="C111" s="20"/>
      <c r="D111" s="21"/>
      <c r="E111" s="21"/>
    </row>
    <row r="112" spans="1:5" ht="15">
      <c r="A112" s="14" t="s">
        <v>200</v>
      </c>
      <c r="B112" s="19" t="s">
        <v>201</v>
      </c>
      <c r="C112" s="20"/>
      <c r="D112" s="22">
        <v>44.91</v>
      </c>
      <c r="E112" s="22">
        <v>58.11</v>
      </c>
    </row>
    <row r="113" spans="1:5" ht="15">
      <c r="A113" s="18" t="s">
        <v>223</v>
      </c>
      <c r="B113" s="19"/>
      <c r="C113" s="20"/>
      <c r="D113" s="23">
        <v>44.91</v>
      </c>
      <c r="E113" s="23">
        <v>58.11</v>
      </c>
    </row>
    <row r="114" spans="1:5" ht="15">
      <c r="A114" s="18" t="s">
        <v>202</v>
      </c>
      <c r="B114" s="19" t="s">
        <v>203</v>
      </c>
      <c r="C114" s="20"/>
      <c r="D114" s="21"/>
      <c r="E114" s="21"/>
    </row>
    <row r="115" spans="3:5" ht="15">
      <c r="C115" s="267" t="s">
        <v>230</v>
      </c>
      <c r="D115" s="267"/>
      <c r="E115" s="267"/>
    </row>
    <row r="116" spans="1:5" ht="15">
      <c r="A116" s="25" t="s">
        <v>206</v>
      </c>
      <c r="C116" s="266" t="s">
        <v>208</v>
      </c>
      <c r="D116" s="266"/>
      <c r="E116" s="266"/>
    </row>
    <row r="117" spans="1:5" ht="15">
      <c r="A117" s="25" t="s">
        <v>648</v>
      </c>
      <c r="C117" s="266" t="s">
        <v>648</v>
      </c>
      <c r="D117" s="266"/>
      <c r="E117" s="266"/>
    </row>
    <row r="118" spans="1:5" ht="15">
      <c r="A118" s="25"/>
      <c r="C118" s="25"/>
      <c r="D118" s="26"/>
      <c r="E118" s="26"/>
    </row>
    <row r="119" spans="1:5" ht="15">
      <c r="A119" s="25"/>
      <c r="C119" s="25"/>
      <c r="D119" s="26"/>
      <c r="E119" s="26"/>
    </row>
    <row r="120" spans="1:5" ht="15">
      <c r="A120" s="25" t="s">
        <v>207</v>
      </c>
      <c r="C120" s="266" t="s">
        <v>209</v>
      </c>
      <c r="D120" s="266"/>
      <c r="E120" s="266"/>
    </row>
  </sheetData>
  <mergeCells count="7">
    <mergeCell ref="C116:E116"/>
    <mergeCell ref="C120:E120"/>
    <mergeCell ref="C115:E115"/>
    <mergeCell ref="A1:B1"/>
    <mergeCell ref="A3:B3"/>
    <mergeCell ref="A5:E5"/>
    <mergeCell ref="C117:E117"/>
  </mergeCells>
  <printOptions/>
  <pageMargins left="0.51" right="0.17" top="0.64" bottom="0.73" header="0.23" footer="0.34"/>
  <pageSetup horizontalDpi="300" verticalDpi="300" orientation="portrait" paperSize="9"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H38"/>
  <sheetViews>
    <sheetView workbookViewId="0" topLeftCell="A1">
      <selection activeCell="A5" sqref="A5:G5"/>
    </sheetView>
  </sheetViews>
  <sheetFormatPr defaultColWidth="9.140625" defaultRowHeight="12.75"/>
  <cols>
    <col min="1" max="1" width="60.57421875" style="50" customWidth="1"/>
    <col min="2" max="2" width="5.28125" style="59" customWidth="1"/>
    <col min="3" max="3" width="7.421875" style="59" customWidth="1"/>
    <col min="4" max="4" width="16.140625" style="50" customWidth="1"/>
    <col min="5" max="5" width="16.28125" style="56" customWidth="1"/>
    <col min="6" max="6" width="16.7109375" style="56" customWidth="1"/>
    <col min="7" max="7" width="15.421875" style="56" customWidth="1"/>
    <col min="8" max="8" width="9.140625" style="38" customWidth="1"/>
    <col min="9" max="16384" width="9.140625" style="50" customWidth="1"/>
  </cols>
  <sheetData>
    <row r="1" spans="1:8" s="35" customFormat="1" ht="12.75">
      <c r="A1" s="273" t="s">
        <v>231</v>
      </c>
      <c r="B1" s="273"/>
      <c r="C1" s="31"/>
      <c r="D1" s="30"/>
      <c r="E1" s="32"/>
      <c r="F1" s="32"/>
      <c r="G1" s="33" t="s">
        <v>0</v>
      </c>
      <c r="H1" s="34"/>
    </row>
    <row r="2" spans="1:8" s="35" customFormat="1" ht="12.75">
      <c r="A2" s="274" t="s">
        <v>232</v>
      </c>
      <c r="B2" s="274"/>
      <c r="C2" s="31"/>
      <c r="D2" s="30"/>
      <c r="E2" s="32"/>
      <c r="F2" s="32"/>
      <c r="G2" s="36" t="s">
        <v>228</v>
      </c>
      <c r="H2" s="34"/>
    </row>
    <row r="3" spans="1:8" s="35" customFormat="1" ht="12.75">
      <c r="A3" s="274" t="s">
        <v>233</v>
      </c>
      <c r="B3" s="274"/>
      <c r="C3" s="31"/>
      <c r="D3" s="30"/>
      <c r="E3" s="32"/>
      <c r="F3" s="32"/>
      <c r="G3" s="37"/>
      <c r="H3" s="36"/>
    </row>
    <row r="4" spans="1:8" s="35" customFormat="1" ht="12.75">
      <c r="A4" s="30"/>
      <c r="B4" s="31"/>
      <c r="C4" s="31"/>
      <c r="D4" s="30"/>
      <c r="E4" s="32"/>
      <c r="F4" s="32"/>
      <c r="G4" s="37"/>
      <c r="H4" s="34"/>
    </row>
    <row r="5" spans="1:8" s="35" customFormat="1" ht="21.75" customHeight="1">
      <c r="A5" s="275" t="s">
        <v>234</v>
      </c>
      <c r="B5" s="275"/>
      <c r="C5" s="275"/>
      <c r="D5" s="275"/>
      <c r="E5" s="275"/>
      <c r="F5" s="275"/>
      <c r="G5" s="275"/>
      <c r="H5" s="30"/>
    </row>
    <row r="6" spans="1:8" s="42" customFormat="1" ht="12.75">
      <c r="A6" s="38"/>
      <c r="B6" s="39"/>
      <c r="C6" s="39"/>
      <c r="D6" s="40"/>
      <c r="E6" s="40"/>
      <c r="F6" s="40"/>
      <c r="G6" s="41"/>
      <c r="H6" s="38"/>
    </row>
    <row r="7" spans="1:8" s="42" customFormat="1" ht="12.75">
      <c r="A7" s="38"/>
      <c r="B7" s="39"/>
      <c r="C7" s="39"/>
      <c r="D7" s="38"/>
      <c r="E7" s="41"/>
      <c r="F7" s="41"/>
      <c r="G7" s="41"/>
      <c r="H7" s="38"/>
    </row>
    <row r="8" spans="1:8" s="42" customFormat="1" ht="62.25" customHeight="1">
      <c r="A8" s="43" t="s">
        <v>1</v>
      </c>
      <c r="B8" s="44" t="s">
        <v>235</v>
      </c>
      <c r="C8" s="44" t="s">
        <v>205</v>
      </c>
      <c r="D8" s="44" t="s">
        <v>236</v>
      </c>
      <c r="E8" s="45" t="s">
        <v>237</v>
      </c>
      <c r="F8" s="45" t="s">
        <v>238</v>
      </c>
      <c r="G8" s="45" t="s">
        <v>239</v>
      </c>
      <c r="H8" s="38"/>
    </row>
    <row r="9" spans="1:7" ht="12.75">
      <c r="A9" s="46" t="s">
        <v>240</v>
      </c>
      <c r="B9" s="47" t="s">
        <v>193</v>
      </c>
      <c r="C9" s="47" t="s">
        <v>241</v>
      </c>
      <c r="D9" s="48">
        <v>9609923170</v>
      </c>
      <c r="E9" s="48">
        <v>12302586412</v>
      </c>
      <c r="F9" s="48">
        <v>44336702933</v>
      </c>
      <c r="G9" s="48">
        <v>43597325140</v>
      </c>
    </row>
    <row r="10" spans="1:7" ht="12.75">
      <c r="A10" s="51" t="s">
        <v>242</v>
      </c>
      <c r="B10" s="52" t="s">
        <v>195</v>
      </c>
      <c r="C10" s="52"/>
      <c r="D10" s="53">
        <v>0</v>
      </c>
      <c r="E10" s="53">
        <v>0</v>
      </c>
      <c r="F10" s="48">
        <v>0</v>
      </c>
      <c r="G10" s="48">
        <v>0</v>
      </c>
    </row>
    <row r="11" spans="1:7" ht="12.75">
      <c r="A11" s="54" t="s">
        <v>243</v>
      </c>
      <c r="B11" s="55" t="s">
        <v>244</v>
      </c>
      <c r="C11" s="55"/>
      <c r="D11" s="48">
        <v>9609923170</v>
      </c>
      <c r="E11" s="48">
        <v>12302586412</v>
      </c>
      <c r="F11" s="48">
        <v>44336702933</v>
      </c>
      <c r="G11" s="48">
        <v>43597325140</v>
      </c>
    </row>
    <row r="12" spans="1:7" ht="12.75">
      <c r="A12" s="51" t="s">
        <v>245</v>
      </c>
      <c r="B12" s="52" t="s">
        <v>246</v>
      </c>
      <c r="C12" s="47" t="s">
        <v>247</v>
      </c>
      <c r="D12" s="48">
        <v>7815771314</v>
      </c>
      <c r="E12" s="48">
        <v>7761407745</v>
      </c>
      <c r="F12" s="241">
        <v>31621870391</v>
      </c>
      <c r="G12" s="241">
        <v>26849329544</v>
      </c>
    </row>
    <row r="13" spans="1:7" ht="12.75">
      <c r="A13" s="54" t="s">
        <v>248</v>
      </c>
      <c r="B13" s="55" t="s">
        <v>249</v>
      </c>
      <c r="C13" s="55"/>
      <c r="D13" s="57">
        <v>1794151856</v>
      </c>
      <c r="E13" s="57">
        <v>4541178667</v>
      </c>
      <c r="F13" s="57">
        <v>12714832542</v>
      </c>
      <c r="G13" s="57">
        <v>16747995596</v>
      </c>
    </row>
    <row r="14" spans="1:7" ht="12.75">
      <c r="A14" s="51" t="s">
        <v>250</v>
      </c>
      <c r="B14" s="52" t="s">
        <v>251</v>
      </c>
      <c r="C14" s="47" t="s">
        <v>252</v>
      </c>
      <c r="D14" s="48">
        <v>538008288</v>
      </c>
      <c r="E14" s="48">
        <v>640722850</v>
      </c>
      <c r="F14" s="48">
        <v>1877311275</v>
      </c>
      <c r="G14" s="48">
        <v>1618396041</v>
      </c>
    </row>
    <row r="15" spans="1:7" ht="12.75">
      <c r="A15" s="51" t="s">
        <v>253</v>
      </c>
      <c r="B15" s="52" t="s">
        <v>254</v>
      </c>
      <c r="C15" s="47" t="s">
        <v>255</v>
      </c>
      <c r="D15" s="48">
        <v>1540000</v>
      </c>
      <c r="E15" s="48">
        <v>1540000</v>
      </c>
      <c r="F15" s="48">
        <v>19283333</v>
      </c>
      <c r="G15" s="48">
        <v>1592000</v>
      </c>
    </row>
    <row r="16" spans="1:7" ht="12.75">
      <c r="A16" s="51" t="s">
        <v>256</v>
      </c>
      <c r="B16" s="52" t="s">
        <v>257</v>
      </c>
      <c r="C16" s="52"/>
      <c r="D16" s="48">
        <v>1540000</v>
      </c>
      <c r="E16" s="48">
        <v>1540000</v>
      </c>
      <c r="F16" s="48">
        <v>19283333</v>
      </c>
      <c r="G16" s="48">
        <v>1592000</v>
      </c>
    </row>
    <row r="17" spans="1:7" ht="12.75">
      <c r="A17" s="51" t="s">
        <v>258</v>
      </c>
      <c r="B17" s="52" t="s">
        <v>259</v>
      </c>
      <c r="C17" s="47" t="s">
        <v>260</v>
      </c>
      <c r="D17" s="48">
        <v>426016013</v>
      </c>
      <c r="E17" s="48">
        <v>43351822</v>
      </c>
      <c r="F17" s="48">
        <v>736863134</v>
      </c>
      <c r="G17" s="48">
        <v>353260932</v>
      </c>
    </row>
    <row r="18" spans="1:7" ht="12.75">
      <c r="A18" s="51" t="s">
        <v>261</v>
      </c>
      <c r="B18" s="52" t="s">
        <v>262</v>
      </c>
      <c r="C18" s="47" t="s">
        <v>263</v>
      </c>
      <c r="D18" s="48">
        <v>1401759871</v>
      </c>
      <c r="E18" s="48">
        <v>1249688498</v>
      </c>
      <c r="F18" s="48">
        <v>3919881569</v>
      </c>
      <c r="G18" s="48">
        <v>3270755868</v>
      </c>
    </row>
    <row r="19" spans="1:7" ht="12.75">
      <c r="A19" s="54" t="s">
        <v>264</v>
      </c>
      <c r="B19" s="55" t="s">
        <v>265</v>
      </c>
      <c r="C19" s="55"/>
      <c r="D19" s="57">
        <v>502844260</v>
      </c>
      <c r="E19" s="57">
        <v>3887321197</v>
      </c>
      <c r="F19" s="57">
        <v>9916115781</v>
      </c>
      <c r="G19" s="57">
        <v>14740782837</v>
      </c>
    </row>
    <row r="20" spans="1:7" ht="12.75">
      <c r="A20" s="51" t="s">
        <v>266</v>
      </c>
      <c r="B20" s="52" t="s">
        <v>267</v>
      </c>
      <c r="C20" s="47" t="s">
        <v>268</v>
      </c>
      <c r="D20" s="48">
        <v>488510558</v>
      </c>
      <c r="E20" s="48">
        <v>4500000</v>
      </c>
      <c r="F20" s="48">
        <v>562478654</v>
      </c>
      <c r="G20" s="48">
        <v>48790889</v>
      </c>
    </row>
    <row r="21" spans="1:7" ht="12.75">
      <c r="A21" s="51" t="s">
        <v>269</v>
      </c>
      <c r="B21" s="52" t="s">
        <v>270</v>
      </c>
      <c r="C21" s="47" t="s">
        <v>271</v>
      </c>
      <c r="D21" s="48">
        <v>8000000</v>
      </c>
      <c r="E21" s="48">
        <v>3727051</v>
      </c>
      <c r="F21" s="48">
        <v>69587033</v>
      </c>
      <c r="G21" s="48">
        <v>45414250</v>
      </c>
    </row>
    <row r="22" spans="1:7" ht="12.75">
      <c r="A22" s="54" t="s">
        <v>272</v>
      </c>
      <c r="B22" s="55" t="s">
        <v>273</v>
      </c>
      <c r="C22" s="55"/>
      <c r="D22" s="57">
        <v>480510558</v>
      </c>
      <c r="E22" s="57">
        <v>772949</v>
      </c>
      <c r="F22" s="57">
        <v>492891621</v>
      </c>
      <c r="G22" s="57">
        <v>3376639</v>
      </c>
    </row>
    <row r="23" spans="1:7" ht="12.75">
      <c r="A23" s="51" t="s">
        <v>274</v>
      </c>
      <c r="B23" s="52" t="s">
        <v>275</v>
      </c>
      <c r="C23" s="52"/>
      <c r="D23" s="48">
        <v>0</v>
      </c>
      <c r="E23" s="48">
        <v>0</v>
      </c>
      <c r="F23" s="48">
        <v>0</v>
      </c>
      <c r="G23" s="48">
        <v>0</v>
      </c>
    </row>
    <row r="24" spans="1:7" ht="12.75">
      <c r="A24" s="54" t="s">
        <v>276</v>
      </c>
      <c r="B24" s="55" t="s">
        <v>277</v>
      </c>
      <c r="C24" s="47"/>
      <c r="D24" s="57">
        <v>983354818</v>
      </c>
      <c r="E24" s="57">
        <v>3888094146</v>
      </c>
      <c r="F24" s="57">
        <v>10409007402</v>
      </c>
      <c r="G24" s="57">
        <v>14744159476</v>
      </c>
    </row>
    <row r="25" spans="1:7" ht="12.75">
      <c r="A25" s="51" t="s">
        <v>278</v>
      </c>
      <c r="B25" s="52" t="s">
        <v>279</v>
      </c>
      <c r="C25" s="47" t="s">
        <v>280</v>
      </c>
      <c r="D25" s="48">
        <v>141711829</v>
      </c>
      <c r="E25" s="48">
        <v>974838150</v>
      </c>
      <c r="F25" s="48">
        <v>2498124976</v>
      </c>
      <c r="G25" s="48">
        <v>3688854483</v>
      </c>
    </row>
    <row r="26" spans="1:7" ht="12.75">
      <c r="A26" s="51" t="s">
        <v>281</v>
      </c>
      <c r="B26" s="52" t="s">
        <v>282</v>
      </c>
      <c r="C26" s="47" t="s">
        <v>283</v>
      </c>
      <c r="D26" s="48">
        <v>-3671776</v>
      </c>
      <c r="E26" s="48">
        <v>-2814614</v>
      </c>
      <c r="F26" s="48">
        <v>-20842696</v>
      </c>
      <c r="G26" s="48">
        <v>-2814614</v>
      </c>
    </row>
    <row r="27" spans="1:7" ht="12.75">
      <c r="A27" s="54" t="s">
        <v>284</v>
      </c>
      <c r="B27" s="55" t="s">
        <v>285</v>
      </c>
      <c r="C27" s="55"/>
      <c r="D27" s="57">
        <v>845314765</v>
      </c>
      <c r="E27" s="57">
        <v>2916070610</v>
      </c>
      <c r="F27" s="57">
        <v>7931725122</v>
      </c>
      <c r="G27" s="57">
        <v>11058119607</v>
      </c>
    </row>
    <row r="28" spans="1:7" ht="12.75">
      <c r="A28" s="51" t="s">
        <v>286</v>
      </c>
      <c r="B28" s="52" t="s">
        <v>287</v>
      </c>
      <c r="C28" s="52"/>
      <c r="D28" s="48">
        <v>0</v>
      </c>
      <c r="E28" s="48">
        <v>0</v>
      </c>
      <c r="F28" s="48">
        <v>0</v>
      </c>
      <c r="G28" s="48">
        <v>0</v>
      </c>
    </row>
    <row r="29" spans="1:7" ht="12.75">
      <c r="A29" s="51" t="s">
        <v>288</v>
      </c>
      <c r="B29" s="52" t="s">
        <v>289</v>
      </c>
      <c r="C29" s="52"/>
      <c r="D29" s="48">
        <v>0</v>
      </c>
      <c r="E29" s="48">
        <v>0</v>
      </c>
      <c r="F29" s="48">
        <v>0</v>
      </c>
      <c r="G29" s="48">
        <v>0</v>
      </c>
    </row>
    <row r="30" spans="1:7" ht="12.75">
      <c r="A30" s="51" t="s">
        <v>290</v>
      </c>
      <c r="B30" s="52" t="s">
        <v>291</v>
      </c>
      <c r="C30" s="47" t="s">
        <v>292</v>
      </c>
      <c r="D30" s="58">
        <v>182.22</v>
      </c>
      <c r="E30" s="58">
        <v>625.08</v>
      </c>
      <c r="F30" s="58">
        <v>1709.84</v>
      </c>
      <c r="G30" s="58">
        <v>2370.37</v>
      </c>
    </row>
    <row r="31" spans="5:7" ht="12.75">
      <c r="E31" s="271" t="s">
        <v>230</v>
      </c>
      <c r="F31" s="271"/>
      <c r="G31" s="271"/>
    </row>
    <row r="32" spans="1:7" ht="12.75">
      <c r="A32" s="59" t="s">
        <v>206</v>
      </c>
      <c r="D32" s="59"/>
      <c r="E32" s="272" t="s">
        <v>208</v>
      </c>
      <c r="F32" s="272"/>
      <c r="G32" s="272"/>
    </row>
    <row r="33" spans="1:7" ht="12.75">
      <c r="A33" s="59" t="s">
        <v>648</v>
      </c>
      <c r="D33" s="59"/>
      <c r="E33" s="272" t="s">
        <v>648</v>
      </c>
      <c r="F33" s="272"/>
      <c r="G33" s="272"/>
    </row>
    <row r="34" spans="1:7" ht="12.75">
      <c r="A34" s="59"/>
      <c r="D34" s="59"/>
      <c r="E34" s="59"/>
      <c r="F34" s="59"/>
      <c r="G34" s="59"/>
    </row>
    <row r="35" spans="1:7" ht="12.75">
      <c r="A35" s="59"/>
      <c r="D35" s="59"/>
      <c r="E35" s="59"/>
      <c r="F35" s="59"/>
      <c r="G35" s="59"/>
    </row>
    <row r="36" spans="1:7" ht="12.75">
      <c r="A36" s="59"/>
      <c r="D36" s="59"/>
      <c r="E36" s="59"/>
      <c r="F36" s="59"/>
      <c r="G36" s="59"/>
    </row>
    <row r="37" spans="1:7" ht="12.75">
      <c r="A37" s="59" t="s">
        <v>207</v>
      </c>
      <c r="D37" s="59"/>
      <c r="E37" s="272" t="s">
        <v>209</v>
      </c>
      <c r="F37" s="272"/>
      <c r="G37" s="272"/>
    </row>
    <row r="38" spans="1:7" ht="12.75">
      <c r="A38" s="59"/>
      <c r="D38" s="59"/>
      <c r="E38" s="60"/>
      <c r="F38" s="60"/>
      <c r="G38" s="60"/>
    </row>
  </sheetData>
  <mergeCells count="8">
    <mergeCell ref="E31:G31"/>
    <mergeCell ref="E32:G32"/>
    <mergeCell ref="E37:G37"/>
    <mergeCell ref="A1:B1"/>
    <mergeCell ref="A2:B2"/>
    <mergeCell ref="A3:B3"/>
    <mergeCell ref="A5:G5"/>
    <mergeCell ref="E33:G33"/>
  </mergeCells>
  <printOptions/>
  <pageMargins left="0.6" right="0.17" top="0.43" bottom="0.41" header="0.18" footer="0.17"/>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43"/>
  <sheetViews>
    <sheetView workbookViewId="0" topLeftCell="A1">
      <selection activeCell="A4" sqref="A4"/>
    </sheetView>
  </sheetViews>
  <sheetFormatPr defaultColWidth="9.140625" defaultRowHeight="12.75"/>
  <cols>
    <col min="1" max="1" width="75.00390625" style="50" customWidth="1"/>
    <col min="2" max="2" width="8.421875" style="59" bestFit="1" customWidth="1"/>
    <col min="3" max="3" width="8.00390625" style="59" bestFit="1" customWidth="1"/>
    <col min="4" max="4" width="20.57421875" style="56" customWidth="1"/>
    <col min="5" max="5" width="20.421875" style="56" customWidth="1"/>
    <col min="6" max="16384" width="9.140625" style="50" customWidth="1"/>
  </cols>
  <sheetData>
    <row r="1" spans="1:5" s="38" customFormat="1" ht="12.75">
      <c r="A1" s="274" t="s">
        <v>231</v>
      </c>
      <c r="B1" s="274"/>
      <c r="C1" s="39"/>
      <c r="D1" s="41"/>
      <c r="E1" s="61" t="s">
        <v>0</v>
      </c>
    </row>
    <row r="2" spans="1:5" s="38" customFormat="1" ht="12.75">
      <c r="A2" s="274" t="s">
        <v>232</v>
      </c>
      <c r="B2" s="274"/>
      <c r="C2" s="39"/>
      <c r="D2" s="41"/>
      <c r="E2" s="61" t="s">
        <v>228</v>
      </c>
    </row>
    <row r="3" spans="1:5" s="38" customFormat="1" ht="12.75">
      <c r="A3" s="274" t="s">
        <v>233</v>
      </c>
      <c r="B3" s="274"/>
      <c r="C3" s="39"/>
      <c r="D3" s="41"/>
      <c r="E3" s="61"/>
    </row>
    <row r="4" spans="2:6" s="38" customFormat="1" ht="12.75">
      <c r="B4" s="39"/>
      <c r="C4" s="39"/>
      <c r="D4" s="41"/>
      <c r="E4" s="61"/>
      <c r="F4" s="62"/>
    </row>
    <row r="5" spans="1:5" s="38" customFormat="1" ht="19.5" customHeight="1">
      <c r="A5" s="278" t="s">
        <v>293</v>
      </c>
      <c r="B5" s="263"/>
      <c r="C5" s="263"/>
      <c r="D5" s="263"/>
      <c r="E5" s="263"/>
    </row>
    <row r="6" spans="2:5" s="38" customFormat="1" ht="6.75" customHeight="1">
      <c r="B6" s="39"/>
      <c r="C6" s="39"/>
      <c r="D6" s="41"/>
      <c r="E6" s="41"/>
    </row>
    <row r="7" spans="1:5" s="38" customFormat="1" ht="41.25" customHeight="1">
      <c r="A7" s="43" t="s">
        <v>1</v>
      </c>
      <c r="B7" s="44" t="s">
        <v>204</v>
      </c>
      <c r="C7" s="44" t="s">
        <v>205</v>
      </c>
      <c r="D7" s="45" t="s">
        <v>294</v>
      </c>
      <c r="E7" s="45" t="s">
        <v>295</v>
      </c>
    </row>
    <row r="8" spans="1:5" ht="12.75">
      <c r="A8" s="63" t="s">
        <v>296</v>
      </c>
      <c r="B8" s="64"/>
      <c r="C8" s="64"/>
      <c r="D8" s="65">
        <v>0</v>
      </c>
      <c r="E8" s="65">
        <v>0</v>
      </c>
    </row>
    <row r="9" spans="1:5" ht="12.75">
      <c r="A9" s="51" t="s">
        <v>297</v>
      </c>
      <c r="B9" s="52" t="s">
        <v>193</v>
      </c>
      <c r="C9" s="52"/>
      <c r="D9" s="53">
        <v>49613224646</v>
      </c>
      <c r="E9" s="53">
        <v>47424967895</v>
      </c>
    </row>
    <row r="10" spans="1:5" ht="12.75">
      <c r="A10" s="51" t="s">
        <v>298</v>
      </c>
      <c r="B10" s="52" t="s">
        <v>195</v>
      </c>
      <c r="C10" s="52"/>
      <c r="D10" s="53">
        <v>-24423166864</v>
      </c>
      <c r="E10" s="53">
        <v>-18300646495</v>
      </c>
    </row>
    <row r="11" spans="1:5" ht="12.75">
      <c r="A11" s="51" t="s">
        <v>299</v>
      </c>
      <c r="B11" s="52" t="s">
        <v>197</v>
      </c>
      <c r="C11" s="52"/>
      <c r="D11" s="53">
        <v>-9201300000</v>
      </c>
      <c r="E11" s="53">
        <v>-7934429000</v>
      </c>
    </row>
    <row r="12" spans="1:5" ht="12.75">
      <c r="A12" s="51" t="s">
        <v>300</v>
      </c>
      <c r="B12" s="52" t="s">
        <v>199</v>
      </c>
      <c r="C12" s="52"/>
      <c r="D12" s="66">
        <v>-4616667</v>
      </c>
      <c r="E12" s="53">
        <v>-1592000</v>
      </c>
    </row>
    <row r="13" spans="1:5" ht="12.75">
      <c r="A13" s="51" t="s">
        <v>301</v>
      </c>
      <c r="B13" s="52" t="s">
        <v>201</v>
      </c>
      <c r="C13" s="52"/>
      <c r="D13" s="53">
        <v>-728982352</v>
      </c>
      <c r="E13" s="53">
        <v>-10812655744</v>
      </c>
    </row>
    <row r="14" spans="1:5" ht="12.75">
      <c r="A14" s="51" t="s">
        <v>302</v>
      </c>
      <c r="B14" s="52" t="s">
        <v>203</v>
      </c>
      <c r="C14" s="52"/>
      <c r="D14" s="53">
        <v>2664450888</v>
      </c>
      <c r="E14" s="53">
        <v>3172698568</v>
      </c>
    </row>
    <row r="15" spans="1:5" ht="12.75">
      <c r="A15" s="51" t="s">
        <v>303</v>
      </c>
      <c r="B15" s="52" t="s">
        <v>304</v>
      </c>
      <c r="C15" s="52"/>
      <c r="D15" s="53">
        <v>-11165484909</v>
      </c>
      <c r="E15" s="53">
        <v>-9512390295</v>
      </c>
    </row>
    <row r="16" spans="1:5" ht="12.75">
      <c r="A16" s="54" t="s">
        <v>305</v>
      </c>
      <c r="B16" s="55" t="s">
        <v>249</v>
      </c>
      <c r="C16" s="55"/>
      <c r="D16" s="57">
        <v>6754124742</v>
      </c>
      <c r="E16" s="57">
        <v>4035952929</v>
      </c>
    </row>
    <row r="17" spans="1:5" ht="12.75">
      <c r="A17" s="54" t="s">
        <v>306</v>
      </c>
      <c r="B17" s="55"/>
      <c r="C17" s="55"/>
      <c r="D17" s="57"/>
      <c r="E17" s="57">
        <v>0</v>
      </c>
    </row>
    <row r="18" spans="1:5" ht="12.75">
      <c r="A18" s="51" t="s">
        <v>307</v>
      </c>
      <c r="B18" s="52" t="s">
        <v>251</v>
      </c>
      <c r="C18" s="52"/>
      <c r="D18" s="53">
        <v>-749811773</v>
      </c>
      <c r="E18" s="53">
        <v>-5163963018</v>
      </c>
    </row>
    <row r="19" spans="1:5" ht="12.75">
      <c r="A19" s="51" t="s">
        <v>308</v>
      </c>
      <c r="B19" s="52" t="s">
        <v>254</v>
      </c>
      <c r="C19" s="52"/>
      <c r="D19" s="53">
        <v>0</v>
      </c>
      <c r="E19" s="53">
        <v>0</v>
      </c>
    </row>
    <row r="20" spans="1:5" ht="12.75">
      <c r="A20" s="51" t="s">
        <v>309</v>
      </c>
      <c r="B20" s="52" t="s">
        <v>257</v>
      </c>
      <c r="C20" s="52"/>
      <c r="D20" s="53">
        <v>0</v>
      </c>
      <c r="E20" s="53">
        <v>0</v>
      </c>
    </row>
    <row r="21" spans="1:5" ht="12.75">
      <c r="A21" s="51" t="s">
        <v>310</v>
      </c>
      <c r="B21" s="52" t="s">
        <v>259</v>
      </c>
      <c r="C21" s="52"/>
      <c r="D21" s="53">
        <v>0</v>
      </c>
      <c r="E21" s="53">
        <v>0</v>
      </c>
    </row>
    <row r="22" spans="1:5" ht="12.75">
      <c r="A22" s="51" t="s">
        <v>311</v>
      </c>
      <c r="B22" s="52" t="s">
        <v>262</v>
      </c>
      <c r="C22" s="52"/>
      <c r="D22" s="53">
        <v>0</v>
      </c>
      <c r="E22" s="53">
        <v>0</v>
      </c>
    </row>
    <row r="23" spans="1:5" ht="12.75">
      <c r="A23" s="51" t="s">
        <v>312</v>
      </c>
      <c r="B23" s="52" t="s">
        <v>313</v>
      </c>
      <c r="C23" s="52"/>
      <c r="D23" s="53">
        <v>0</v>
      </c>
      <c r="E23" s="53">
        <v>0</v>
      </c>
    </row>
    <row r="24" spans="1:5" ht="12.75">
      <c r="A24" s="51" t="s">
        <v>314</v>
      </c>
      <c r="B24" s="52" t="s">
        <v>315</v>
      </c>
      <c r="C24" s="52"/>
      <c r="D24" s="53">
        <v>1961796829</v>
      </c>
      <c r="E24" s="53">
        <v>1489836068</v>
      </c>
    </row>
    <row r="25" spans="1:5" ht="12.75">
      <c r="A25" s="54" t="s">
        <v>316</v>
      </c>
      <c r="B25" s="55" t="s">
        <v>265</v>
      </c>
      <c r="C25" s="55"/>
      <c r="D25" s="57">
        <v>1211985056</v>
      </c>
      <c r="E25" s="57">
        <v>-3674126950</v>
      </c>
    </row>
    <row r="26" spans="1:5" ht="12.75">
      <c r="A26" s="54" t="s">
        <v>317</v>
      </c>
      <c r="B26" s="55"/>
      <c r="C26" s="55"/>
      <c r="D26" s="57">
        <v>0</v>
      </c>
      <c r="E26" s="57">
        <v>0</v>
      </c>
    </row>
    <row r="27" spans="1:5" ht="12.75">
      <c r="A27" s="51" t="s">
        <v>318</v>
      </c>
      <c r="B27" s="52" t="s">
        <v>267</v>
      </c>
      <c r="C27" s="52"/>
      <c r="D27" s="53">
        <v>0</v>
      </c>
      <c r="E27" s="53">
        <v>0</v>
      </c>
    </row>
    <row r="28" spans="1:5" ht="12.75">
      <c r="A28" s="51" t="s">
        <v>319</v>
      </c>
      <c r="B28" s="52" t="s">
        <v>270</v>
      </c>
      <c r="C28" s="52"/>
      <c r="D28" s="53">
        <v>-230878580</v>
      </c>
      <c r="E28" s="53">
        <v>-499578465</v>
      </c>
    </row>
    <row r="29" spans="1:5" ht="12.75">
      <c r="A29" s="51" t="s">
        <v>320</v>
      </c>
      <c r="B29" s="52" t="s">
        <v>321</v>
      </c>
      <c r="C29" s="52"/>
      <c r="D29" s="53">
        <v>2400000000</v>
      </c>
      <c r="E29" s="53">
        <v>0</v>
      </c>
    </row>
    <row r="30" spans="1:5" ht="12.75">
      <c r="A30" s="51" t="s">
        <v>322</v>
      </c>
      <c r="B30" s="52" t="s">
        <v>323</v>
      </c>
      <c r="C30" s="52"/>
      <c r="D30" s="53">
        <v>-2400000000</v>
      </c>
      <c r="E30" s="53">
        <v>-1000000</v>
      </c>
    </row>
    <row r="31" spans="1:5" ht="12.75">
      <c r="A31" s="51" t="s">
        <v>324</v>
      </c>
      <c r="B31" s="52" t="s">
        <v>325</v>
      </c>
      <c r="C31" s="52"/>
      <c r="D31" s="53">
        <v>0</v>
      </c>
      <c r="E31" s="53">
        <v>0</v>
      </c>
    </row>
    <row r="32" spans="1:5" ht="12.75">
      <c r="A32" s="51" t="s">
        <v>326</v>
      </c>
      <c r="B32" s="52" t="s">
        <v>327</v>
      </c>
      <c r="C32" s="52"/>
      <c r="D32" s="53">
        <v>-7789464600</v>
      </c>
      <c r="E32" s="53">
        <v>-9667589000</v>
      </c>
    </row>
    <row r="33" spans="1:5" ht="12.75">
      <c r="A33" s="54" t="s">
        <v>328</v>
      </c>
      <c r="B33" s="55" t="s">
        <v>273</v>
      </c>
      <c r="C33" s="55"/>
      <c r="D33" s="57">
        <v>-8020343180</v>
      </c>
      <c r="E33" s="57">
        <v>-10168167465</v>
      </c>
    </row>
    <row r="34" spans="1:5" ht="12.75">
      <c r="A34" s="54" t="s">
        <v>329</v>
      </c>
      <c r="B34" s="55" t="s">
        <v>277</v>
      </c>
      <c r="C34" s="55"/>
      <c r="D34" s="57">
        <v>-54233382</v>
      </c>
      <c r="E34" s="57">
        <v>-9806341486</v>
      </c>
    </row>
    <row r="35" spans="1:5" ht="12.75">
      <c r="A35" s="51" t="s">
        <v>330</v>
      </c>
      <c r="B35" s="52" t="s">
        <v>285</v>
      </c>
      <c r="C35" s="52"/>
      <c r="D35" s="53">
        <v>14439612901</v>
      </c>
      <c r="E35" s="53">
        <v>24245816263</v>
      </c>
    </row>
    <row r="36" spans="1:5" ht="12.75">
      <c r="A36" s="51" t="s">
        <v>331</v>
      </c>
      <c r="B36" s="52" t="s">
        <v>287</v>
      </c>
      <c r="C36" s="52"/>
      <c r="D36" s="53">
        <v>53773</v>
      </c>
      <c r="E36" s="53">
        <v>138124</v>
      </c>
    </row>
    <row r="37" spans="1:5" ht="12.75">
      <c r="A37" s="54" t="s">
        <v>332</v>
      </c>
      <c r="B37" s="55" t="s">
        <v>291</v>
      </c>
      <c r="C37" s="55" t="s">
        <v>210</v>
      </c>
      <c r="D37" s="57">
        <v>14385433292</v>
      </c>
      <c r="E37" s="57">
        <v>14439612901</v>
      </c>
    </row>
    <row r="38" spans="2:6" ht="12.75">
      <c r="B38" s="276" t="s">
        <v>230</v>
      </c>
      <c r="C38" s="276"/>
      <c r="D38" s="276"/>
      <c r="E38" s="276"/>
      <c r="F38" s="67"/>
    </row>
    <row r="39" spans="1:6" s="49" customFormat="1" ht="12.75">
      <c r="A39" s="68" t="s">
        <v>206</v>
      </c>
      <c r="B39" s="277" t="s">
        <v>208</v>
      </c>
      <c r="C39" s="277"/>
      <c r="D39" s="277"/>
      <c r="E39" s="277"/>
      <c r="F39" s="69"/>
    </row>
    <row r="40" spans="1:6" s="49" customFormat="1" ht="6.75" customHeight="1">
      <c r="A40" s="68"/>
      <c r="B40" s="68"/>
      <c r="C40" s="68"/>
      <c r="D40" s="70"/>
      <c r="E40" s="70"/>
      <c r="F40" s="68"/>
    </row>
    <row r="41" spans="1:6" s="49" customFormat="1" ht="12.75">
      <c r="A41" s="68" t="s">
        <v>648</v>
      </c>
      <c r="B41" s="277" t="s">
        <v>648</v>
      </c>
      <c r="C41" s="277"/>
      <c r="D41" s="277"/>
      <c r="E41" s="277"/>
      <c r="F41" s="68"/>
    </row>
    <row r="42" spans="1:6" s="49" customFormat="1" ht="12.75">
      <c r="A42" s="68"/>
      <c r="B42" s="68"/>
      <c r="C42" s="68"/>
      <c r="D42" s="70"/>
      <c r="E42" s="70"/>
      <c r="F42" s="68"/>
    </row>
    <row r="43" spans="1:6" s="49" customFormat="1" ht="12.75">
      <c r="A43" s="68" t="s">
        <v>207</v>
      </c>
      <c r="B43" s="277" t="s">
        <v>209</v>
      </c>
      <c r="C43" s="277"/>
      <c r="D43" s="277"/>
      <c r="E43" s="277"/>
      <c r="F43" s="69"/>
    </row>
  </sheetData>
  <mergeCells count="8">
    <mergeCell ref="B38:E38"/>
    <mergeCell ref="B39:E39"/>
    <mergeCell ref="B43:E43"/>
    <mergeCell ref="A1:B1"/>
    <mergeCell ref="A2:B2"/>
    <mergeCell ref="A3:B3"/>
    <mergeCell ref="A5:E5"/>
    <mergeCell ref="B41:E41"/>
  </mergeCells>
  <printOptions/>
  <pageMargins left="0.75" right="0.28" top="0.2" bottom="0.23" header="0.18" footer="0.17"/>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N373"/>
  <sheetViews>
    <sheetView workbookViewId="0" topLeftCell="A1">
      <selection activeCell="A3" sqref="A3"/>
    </sheetView>
  </sheetViews>
  <sheetFormatPr defaultColWidth="9.140625" defaultRowHeight="12.75"/>
  <cols>
    <col min="1" max="1" width="24.140625" style="75" customWidth="1"/>
    <col min="2" max="2" width="12.00390625" style="75" customWidth="1"/>
    <col min="3" max="3" width="11.00390625" style="75" customWidth="1"/>
    <col min="4" max="5" width="11.28125" style="75" customWidth="1"/>
    <col min="6" max="6" width="0.71875" style="75" hidden="1" customWidth="1"/>
    <col min="7" max="7" width="8.57421875" style="75" customWidth="1"/>
    <col min="8" max="8" width="7.140625" style="75" customWidth="1"/>
    <col min="9" max="9" width="3.7109375" style="75" hidden="1" customWidth="1"/>
    <col min="10" max="10" width="13.140625" style="75" customWidth="1"/>
    <col min="11" max="11" width="7.28125" style="77" customWidth="1"/>
    <col min="12" max="12" width="7.28125" style="75" customWidth="1"/>
    <col min="13" max="13" width="13.421875" style="75" bestFit="1" customWidth="1"/>
    <col min="14" max="14" width="9.8515625" style="75" bestFit="1" customWidth="1"/>
    <col min="15" max="16384" width="7.28125" style="75" customWidth="1"/>
  </cols>
  <sheetData>
    <row r="1" spans="1:10" ht="15.75">
      <c r="A1" s="71" t="s">
        <v>333</v>
      </c>
      <c r="B1" s="72"/>
      <c r="C1" s="73"/>
      <c r="D1" s="74"/>
      <c r="J1" s="76" t="s">
        <v>334</v>
      </c>
    </row>
    <row r="2" spans="1:10" ht="16.5">
      <c r="A2" s="78" t="s">
        <v>335</v>
      </c>
      <c r="B2" s="79"/>
      <c r="C2" s="80"/>
      <c r="D2" s="78"/>
      <c r="E2" s="81"/>
      <c r="F2" s="81"/>
      <c r="G2" s="81"/>
      <c r="H2" s="81"/>
      <c r="I2" s="81"/>
      <c r="J2" s="82" t="s">
        <v>336</v>
      </c>
    </row>
    <row r="3" spans="1:5" ht="15.75">
      <c r="A3" s="72" t="s">
        <v>337</v>
      </c>
      <c r="B3" s="72"/>
      <c r="C3" s="73"/>
      <c r="D3" s="74"/>
      <c r="E3" s="83"/>
    </row>
    <row r="4" spans="1:11" ht="18.75">
      <c r="A4" s="72"/>
      <c r="B4" s="84"/>
      <c r="C4" s="85"/>
      <c r="D4" s="86"/>
      <c r="E4" s="87"/>
      <c r="F4" s="87"/>
      <c r="G4" s="87"/>
      <c r="I4" s="87"/>
      <c r="J4" s="87"/>
      <c r="K4" s="88"/>
    </row>
    <row r="5" spans="7:10" ht="16.5" thickBot="1">
      <c r="G5" s="264"/>
      <c r="H5" s="264"/>
      <c r="I5" s="264"/>
      <c r="J5" s="264"/>
    </row>
    <row r="6" spans="1:10" ht="15.75">
      <c r="A6" s="89"/>
      <c r="B6" s="90"/>
      <c r="C6" s="90"/>
      <c r="D6" s="90"/>
      <c r="E6" s="90"/>
      <c r="F6" s="90"/>
      <c r="G6" s="90"/>
      <c r="H6" s="91"/>
      <c r="I6" s="91"/>
      <c r="J6" s="92"/>
    </row>
    <row r="7" spans="1:10" ht="22.5">
      <c r="A7" s="265" t="s">
        <v>338</v>
      </c>
      <c r="B7" s="260"/>
      <c r="C7" s="260"/>
      <c r="D7" s="260"/>
      <c r="E7" s="260"/>
      <c r="F7" s="260"/>
      <c r="G7" s="260"/>
      <c r="H7" s="260"/>
      <c r="I7" s="260"/>
      <c r="J7" s="261"/>
    </row>
    <row r="8" spans="1:10" ht="20.25">
      <c r="A8" s="262" t="s">
        <v>339</v>
      </c>
      <c r="B8" s="258"/>
      <c r="C8" s="258"/>
      <c r="D8" s="258"/>
      <c r="E8" s="258"/>
      <c r="F8" s="258"/>
      <c r="G8" s="258"/>
      <c r="H8" s="258"/>
      <c r="I8" s="258"/>
      <c r="J8" s="259"/>
    </row>
    <row r="9" spans="1:10" ht="15.75">
      <c r="A9" s="93"/>
      <c r="B9" s="94"/>
      <c r="C9" s="94"/>
      <c r="D9" s="94"/>
      <c r="E9" s="94"/>
      <c r="F9" s="94"/>
      <c r="G9" s="94"/>
      <c r="H9" s="94"/>
      <c r="I9" s="94"/>
      <c r="J9" s="95"/>
    </row>
    <row r="10" spans="1:11" s="101" customFormat="1" ht="20.25">
      <c r="A10" s="256" t="s">
        <v>340</v>
      </c>
      <c r="B10" s="257"/>
      <c r="C10" s="257"/>
      <c r="D10" s="257"/>
      <c r="E10" s="257"/>
      <c r="F10" s="257"/>
      <c r="G10" s="257"/>
      <c r="H10" s="98"/>
      <c r="I10" s="98"/>
      <c r="J10" s="99"/>
      <c r="K10" s="100"/>
    </row>
    <row r="11" spans="1:10" ht="15.75">
      <c r="A11" s="254" t="s">
        <v>341</v>
      </c>
      <c r="B11" s="255"/>
      <c r="C11" s="255"/>
      <c r="D11" s="255"/>
      <c r="E11" s="255"/>
      <c r="F11" s="255"/>
      <c r="G11" s="255"/>
      <c r="H11" s="255"/>
      <c r="I11" s="255"/>
      <c r="J11" s="252"/>
    </row>
    <row r="12" spans="1:10" ht="15.75">
      <c r="A12" s="253" t="s">
        <v>342</v>
      </c>
      <c r="B12" s="249"/>
      <c r="C12" s="249"/>
      <c r="D12" s="249"/>
      <c r="E12" s="249"/>
      <c r="F12" s="249"/>
      <c r="G12" s="249"/>
      <c r="H12" s="249"/>
      <c r="I12" s="249"/>
      <c r="J12" s="250"/>
    </row>
    <row r="13" spans="1:10" ht="15.75">
      <c r="A13" s="253" t="s">
        <v>343</v>
      </c>
      <c r="B13" s="249"/>
      <c r="C13" s="249"/>
      <c r="D13" s="249"/>
      <c r="E13" s="249"/>
      <c r="F13" s="249"/>
      <c r="G13" s="249"/>
      <c r="H13" s="249"/>
      <c r="I13" s="249"/>
      <c r="J13" s="250"/>
    </row>
    <row r="14" spans="1:10" ht="15.75">
      <c r="A14" s="104"/>
      <c r="B14" s="94"/>
      <c r="C14" s="94"/>
      <c r="D14" s="94"/>
      <c r="E14" s="94"/>
      <c r="F14" s="94"/>
      <c r="G14" s="94"/>
      <c r="H14" s="94"/>
      <c r="I14" s="94"/>
      <c r="J14" s="95"/>
    </row>
    <row r="15" spans="1:11" s="101" customFormat="1" ht="20.25">
      <c r="A15" s="251" t="s">
        <v>344</v>
      </c>
      <c r="B15" s="245"/>
      <c r="C15" s="245"/>
      <c r="D15" s="245"/>
      <c r="E15" s="245"/>
      <c r="F15" s="245"/>
      <c r="G15" s="245"/>
      <c r="H15" s="245"/>
      <c r="I15" s="98"/>
      <c r="J15" s="99"/>
      <c r="K15" s="100"/>
    </row>
    <row r="16" spans="1:10" ht="15.75">
      <c r="A16" s="253" t="s">
        <v>345</v>
      </c>
      <c r="B16" s="249"/>
      <c r="C16" s="249"/>
      <c r="D16" s="249"/>
      <c r="E16" s="249"/>
      <c r="F16" s="249"/>
      <c r="G16" s="249"/>
      <c r="H16" s="249"/>
      <c r="I16" s="249"/>
      <c r="J16" s="250"/>
    </row>
    <row r="17" spans="1:10" ht="15.75">
      <c r="A17" s="253" t="s">
        <v>346</v>
      </c>
      <c r="B17" s="249"/>
      <c r="C17" s="249"/>
      <c r="D17" s="249"/>
      <c r="E17" s="249"/>
      <c r="F17" s="249"/>
      <c r="G17" s="249"/>
      <c r="H17" s="249"/>
      <c r="I17" s="249"/>
      <c r="J17" s="250"/>
    </row>
    <row r="18" spans="1:10" ht="15.75">
      <c r="A18" s="93"/>
      <c r="B18" s="94"/>
      <c r="C18" s="94"/>
      <c r="D18" s="94"/>
      <c r="E18" s="94"/>
      <c r="F18" s="94"/>
      <c r="G18" s="94"/>
      <c r="H18" s="94"/>
      <c r="I18" s="94"/>
      <c r="J18" s="95"/>
    </row>
    <row r="19" spans="1:11" s="101" customFormat="1" ht="20.25">
      <c r="A19" s="251" t="s">
        <v>347</v>
      </c>
      <c r="B19" s="245"/>
      <c r="C19" s="245"/>
      <c r="D19" s="245"/>
      <c r="E19" s="245"/>
      <c r="F19" s="245"/>
      <c r="G19" s="245"/>
      <c r="H19" s="105"/>
      <c r="I19" s="98"/>
      <c r="J19" s="99"/>
      <c r="K19" s="100"/>
    </row>
    <row r="20" spans="1:10" ht="48" customHeight="1">
      <c r="A20" s="246" t="s">
        <v>348</v>
      </c>
      <c r="B20" s="247"/>
      <c r="C20" s="247"/>
      <c r="D20" s="247"/>
      <c r="E20" s="247"/>
      <c r="F20" s="247"/>
      <c r="G20" s="247"/>
      <c r="H20" s="247"/>
      <c r="I20" s="247"/>
      <c r="J20" s="248"/>
    </row>
    <row r="21" spans="1:10" ht="32.25" customHeight="1">
      <c r="A21" s="242" t="s">
        <v>349</v>
      </c>
      <c r="B21" s="243"/>
      <c r="C21" s="243"/>
      <c r="D21" s="243"/>
      <c r="E21" s="243"/>
      <c r="F21" s="243"/>
      <c r="G21" s="243"/>
      <c r="H21" s="243"/>
      <c r="I21" s="243"/>
      <c r="J21" s="244"/>
    </row>
    <row r="22" spans="1:10" ht="18.75" customHeight="1">
      <c r="A22" s="253" t="s">
        <v>350</v>
      </c>
      <c r="B22" s="249"/>
      <c r="C22" s="249"/>
      <c r="D22" s="249"/>
      <c r="E22" s="249"/>
      <c r="F22" s="249"/>
      <c r="G22" s="249"/>
      <c r="H22" s="249"/>
      <c r="I22" s="249"/>
      <c r="J22" s="250"/>
    </row>
    <row r="23" spans="1:10" ht="18.75" customHeight="1">
      <c r="A23" s="106"/>
      <c r="B23" s="107"/>
      <c r="C23" s="107"/>
      <c r="D23" s="107"/>
      <c r="E23" s="107"/>
      <c r="F23" s="107"/>
      <c r="G23" s="107"/>
      <c r="H23" s="94"/>
      <c r="I23" s="94"/>
      <c r="J23" s="95"/>
    </row>
    <row r="24" spans="1:11" s="101" customFormat="1" ht="20.25">
      <c r="A24" s="96" t="s">
        <v>351</v>
      </c>
      <c r="B24" s="97"/>
      <c r="C24" s="97"/>
      <c r="D24" s="97"/>
      <c r="E24" s="97"/>
      <c r="F24" s="97"/>
      <c r="G24" s="97"/>
      <c r="H24" s="108"/>
      <c r="I24" s="108"/>
      <c r="J24" s="99"/>
      <c r="K24" s="100"/>
    </row>
    <row r="25" spans="1:10" ht="15.75">
      <c r="A25" s="109" t="s">
        <v>352</v>
      </c>
      <c r="B25" s="110"/>
      <c r="C25" s="110"/>
      <c r="D25" s="110"/>
      <c r="E25" s="110"/>
      <c r="F25" s="110"/>
      <c r="G25" s="110"/>
      <c r="H25" s="107"/>
      <c r="I25" s="107"/>
      <c r="J25" s="95"/>
    </row>
    <row r="26" spans="1:10" ht="15.75">
      <c r="A26" s="253" t="s">
        <v>353</v>
      </c>
      <c r="B26" s="249"/>
      <c r="C26" s="249"/>
      <c r="D26" s="249"/>
      <c r="E26" s="249"/>
      <c r="F26" s="249"/>
      <c r="G26" s="249"/>
      <c r="H26" s="249"/>
      <c r="I26" s="249"/>
      <c r="J26" s="250"/>
    </row>
    <row r="27" spans="1:10" ht="15.75">
      <c r="A27" s="253" t="s">
        <v>354</v>
      </c>
      <c r="B27" s="249"/>
      <c r="C27" s="249"/>
      <c r="D27" s="249"/>
      <c r="E27" s="249"/>
      <c r="F27" s="249"/>
      <c r="G27" s="249"/>
      <c r="H27" s="249"/>
      <c r="I27" s="249"/>
      <c r="J27" s="250"/>
    </row>
    <row r="28" spans="1:10" ht="15.75">
      <c r="A28" s="253" t="s">
        <v>355</v>
      </c>
      <c r="B28" s="249"/>
      <c r="C28" s="249"/>
      <c r="D28" s="249"/>
      <c r="E28" s="249"/>
      <c r="F28" s="249"/>
      <c r="G28" s="249"/>
      <c r="H28" s="249"/>
      <c r="I28" s="249"/>
      <c r="J28" s="250"/>
    </row>
    <row r="29" spans="1:10" ht="15.75">
      <c r="A29" s="253" t="s">
        <v>356</v>
      </c>
      <c r="B29" s="249"/>
      <c r="C29" s="249"/>
      <c r="D29" s="249"/>
      <c r="E29" s="249"/>
      <c r="F29" s="249"/>
      <c r="G29" s="249"/>
      <c r="H29" s="249"/>
      <c r="I29" s="249"/>
      <c r="J29" s="250"/>
    </row>
    <row r="30" spans="1:10" ht="15.75">
      <c r="A30" s="253" t="s">
        <v>357</v>
      </c>
      <c r="B30" s="249"/>
      <c r="C30" s="249"/>
      <c r="D30" s="249"/>
      <c r="E30" s="249"/>
      <c r="F30" s="249"/>
      <c r="G30" s="249"/>
      <c r="H30" s="249"/>
      <c r="I30" s="249"/>
      <c r="J30" s="250"/>
    </row>
    <row r="31" spans="1:10" ht="15.75">
      <c r="A31" s="279" t="s">
        <v>358</v>
      </c>
      <c r="B31" s="280"/>
      <c r="C31" s="280"/>
      <c r="D31" s="280"/>
      <c r="E31" s="280"/>
      <c r="F31" s="280"/>
      <c r="G31" s="280"/>
      <c r="H31" s="107"/>
      <c r="I31" s="107"/>
      <c r="J31" s="95"/>
    </row>
    <row r="32" spans="1:10" ht="15.75" customHeight="1">
      <c r="A32" s="246" t="s">
        <v>359</v>
      </c>
      <c r="B32" s="247"/>
      <c r="C32" s="247"/>
      <c r="D32" s="247"/>
      <c r="E32" s="247"/>
      <c r="F32" s="247"/>
      <c r="G32" s="247"/>
      <c r="H32" s="247"/>
      <c r="I32" s="247"/>
      <c r="J32" s="248"/>
    </row>
    <row r="33" spans="1:10" ht="15.75">
      <c r="A33" s="253" t="s">
        <v>360</v>
      </c>
      <c r="B33" s="249"/>
      <c r="C33" s="249"/>
      <c r="D33" s="249"/>
      <c r="E33" s="249"/>
      <c r="F33" s="249"/>
      <c r="G33" s="249"/>
      <c r="H33" s="249"/>
      <c r="I33" s="249"/>
      <c r="J33" s="250"/>
    </row>
    <row r="34" spans="1:10" ht="15.75">
      <c r="A34" s="253" t="s">
        <v>361</v>
      </c>
      <c r="B34" s="249"/>
      <c r="C34" s="249"/>
      <c r="D34" s="249"/>
      <c r="E34" s="249"/>
      <c r="F34" s="249"/>
      <c r="G34" s="249"/>
      <c r="H34" s="249"/>
      <c r="I34" s="249"/>
      <c r="J34" s="250"/>
    </row>
    <row r="35" spans="1:10" ht="15.75">
      <c r="A35" s="253" t="s">
        <v>362</v>
      </c>
      <c r="B35" s="249"/>
      <c r="C35" s="249"/>
      <c r="D35" s="249"/>
      <c r="E35" s="249"/>
      <c r="F35" s="249"/>
      <c r="G35" s="249"/>
      <c r="H35" s="249"/>
      <c r="I35" s="249"/>
      <c r="J35" s="250"/>
    </row>
    <row r="36" spans="1:10" ht="15.75">
      <c r="A36" s="253" t="s">
        <v>363</v>
      </c>
      <c r="B36" s="249"/>
      <c r="C36" s="249"/>
      <c r="D36" s="249"/>
      <c r="E36" s="249"/>
      <c r="F36" s="249"/>
      <c r="G36" s="249"/>
      <c r="H36" s="249"/>
      <c r="I36" s="249"/>
      <c r="J36" s="250"/>
    </row>
    <row r="37" spans="1:10" ht="15.75">
      <c r="A37" s="279" t="s">
        <v>364</v>
      </c>
      <c r="B37" s="280"/>
      <c r="C37" s="280"/>
      <c r="D37" s="280"/>
      <c r="E37" s="280"/>
      <c r="F37" s="280"/>
      <c r="G37" s="280"/>
      <c r="H37" s="102"/>
      <c r="I37" s="102"/>
      <c r="J37" s="103"/>
    </row>
    <row r="38" spans="1:10" ht="15.75">
      <c r="A38" s="253" t="s">
        <v>365</v>
      </c>
      <c r="B38" s="249"/>
      <c r="C38" s="249"/>
      <c r="D38" s="249"/>
      <c r="E38" s="249"/>
      <c r="F38" s="249"/>
      <c r="G38" s="249"/>
      <c r="H38" s="249"/>
      <c r="I38" s="249"/>
      <c r="J38" s="250"/>
    </row>
    <row r="39" spans="1:10" ht="15.75">
      <c r="A39" s="253" t="s">
        <v>366</v>
      </c>
      <c r="B39" s="249"/>
      <c r="C39" s="249"/>
      <c r="D39" s="249"/>
      <c r="E39" s="249"/>
      <c r="F39" s="249"/>
      <c r="G39" s="249"/>
      <c r="H39" s="249"/>
      <c r="I39" s="249"/>
      <c r="J39" s="250"/>
    </row>
    <row r="40" spans="1:10" ht="15.75">
      <c r="A40" s="253" t="s">
        <v>367</v>
      </c>
      <c r="B40" s="249"/>
      <c r="C40" s="249"/>
      <c r="D40" s="249"/>
      <c r="E40" s="249"/>
      <c r="F40" s="249"/>
      <c r="G40" s="249"/>
      <c r="H40" s="249"/>
      <c r="I40" s="249"/>
      <c r="J40" s="250"/>
    </row>
    <row r="41" spans="1:10" ht="15.75">
      <c r="A41" s="281" t="s">
        <v>368</v>
      </c>
      <c r="B41" s="282"/>
      <c r="C41" s="282"/>
      <c r="D41" s="282"/>
      <c r="E41" s="282"/>
      <c r="F41" s="282"/>
      <c r="G41" s="282"/>
      <c r="H41" s="282"/>
      <c r="I41" s="282"/>
      <c r="J41" s="283"/>
    </row>
    <row r="42" spans="1:10" ht="15.75">
      <c r="A42" s="253" t="s">
        <v>369</v>
      </c>
      <c r="B42" s="249"/>
      <c r="C42" s="249"/>
      <c r="D42" s="249"/>
      <c r="E42" s="249"/>
      <c r="F42" s="249"/>
      <c r="G42" s="249"/>
      <c r="H42" s="249"/>
      <c r="I42" s="249"/>
      <c r="J42" s="250"/>
    </row>
    <row r="43" spans="1:10" ht="15.75">
      <c r="A43" s="253" t="s">
        <v>370</v>
      </c>
      <c r="B43" s="249"/>
      <c r="C43" s="249"/>
      <c r="D43" s="249"/>
      <c r="E43" s="249"/>
      <c r="F43" s="249"/>
      <c r="G43" s="249"/>
      <c r="H43" s="249"/>
      <c r="I43" s="249"/>
      <c r="J43" s="250"/>
    </row>
    <row r="44" spans="1:10" ht="15.75">
      <c r="A44" s="284" t="s">
        <v>371</v>
      </c>
      <c r="B44" s="285"/>
      <c r="C44" s="285"/>
      <c r="D44" s="285"/>
      <c r="E44" s="285"/>
      <c r="F44" s="285"/>
      <c r="G44" s="285"/>
      <c r="H44" s="285"/>
      <c r="I44" s="285"/>
      <c r="J44" s="286"/>
    </row>
    <row r="45" spans="1:10" ht="15.75">
      <c r="A45" s="253" t="s">
        <v>372</v>
      </c>
      <c r="B45" s="249"/>
      <c r="C45" s="249"/>
      <c r="D45" s="249"/>
      <c r="E45" s="249"/>
      <c r="F45" s="249"/>
      <c r="G45" s="249"/>
      <c r="H45" s="249"/>
      <c r="I45" s="249"/>
      <c r="J45" s="250"/>
    </row>
    <row r="46" spans="1:10" ht="15.75">
      <c r="A46" s="279" t="s">
        <v>373</v>
      </c>
      <c r="B46" s="280"/>
      <c r="C46" s="280"/>
      <c r="D46" s="280"/>
      <c r="E46" s="280"/>
      <c r="F46" s="280"/>
      <c r="G46" s="280"/>
      <c r="H46" s="280"/>
      <c r="I46" s="280"/>
      <c r="J46" s="287"/>
    </row>
    <row r="47" spans="1:10" ht="15.75">
      <c r="A47" s="288" t="s">
        <v>374</v>
      </c>
      <c r="B47" s="289"/>
      <c r="C47" s="289"/>
      <c r="D47" s="289"/>
      <c r="E47" s="289"/>
      <c r="F47" s="289"/>
      <c r="G47" s="289"/>
      <c r="H47" s="289"/>
      <c r="I47" s="289"/>
      <c r="J47" s="290"/>
    </row>
    <row r="48" spans="1:10" ht="15.75">
      <c r="A48" s="291" t="s">
        <v>375</v>
      </c>
      <c r="B48" s="292"/>
      <c r="C48" s="292"/>
      <c r="D48" s="292"/>
      <c r="E48" s="292"/>
      <c r="F48" s="292"/>
      <c r="G48" s="292"/>
      <c r="H48" s="292"/>
      <c r="I48" s="292"/>
      <c r="J48" s="293"/>
    </row>
    <row r="49" spans="1:10" ht="15.75">
      <c r="A49" s="288" t="s">
        <v>376</v>
      </c>
      <c r="B49" s="289"/>
      <c r="C49" s="289"/>
      <c r="D49" s="289"/>
      <c r="E49" s="289"/>
      <c r="F49" s="289"/>
      <c r="G49" s="289"/>
      <c r="H49" s="289"/>
      <c r="I49" s="289"/>
      <c r="J49" s="290"/>
    </row>
    <row r="50" spans="1:10" ht="15.75">
      <c r="A50" s="291" t="s">
        <v>377</v>
      </c>
      <c r="B50" s="292"/>
      <c r="C50" s="292"/>
      <c r="D50" s="292"/>
      <c r="E50" s="292"/>
      <c r="F50" s="292"/>
      <c r="G50" s="292"/>
      <c r="H50" s="292"/>
      <c r="I50" s="292"/>
      <c r="J50" s="293"/>
    </row>
    <row r="51" spans="1:10" ht="15.75">
      <c r="A51" s="288" t="s">
        <v>378</v>
      </c>
      <c r="B51" s="289"/>
      <c r="C51" s="289"/>
      <c r="D51" s="289"/>
      <c r="E51" s="289"/>
      <c r="F51" s="289"/>
      <c r="G51" s="289"/>
      <c r="H51" s="289"/>
      <c r="I51" s="289"/>
      <c r="J51" s="290"/>
    </row>
    <row r="52" spans="1:10" ht="15.75">
      <c r="A52" s="253" t="s">
        <v>379</v>
      </c>
      <c r="B52" s="249"/>
      <c r="C52" s="249"/>
      <c r="D52" s="249"/>
      <c r="E52" s="249"/>
      <c r="F52" s="249"/>
      <c r="G52" s="249"/>
      <c r="H52" s="249"/>
      <c r="I52" s="249"/>
      <c r="J52" s="250"/>
    </row>
    <row r="53" spans="1:10" ht="15.75" customHeight="1">
      <c r="A53" s="294" t="s">
        <v>380</v>
      </c>
      <c r="B53" s="295"/>
      <c r="C53" s="295"/>
      <c r="D53" s="295"/>
      <c r="E53" s="295"/>
      <c r="F53" s="295"/>
      <c r="G53" s="295"/>
      <c r="H53" s="295"/>
      <c r="I53" s="295"/>
      <c r="J53" s="296"/>
    </row>
    <row r="54" spans="1:10" ht="15.75" customHeight="1">
      <c r="A54" s="297" t="s">
        <v>381</v>
      </c>
      <c r="B54" s="298"/>
      <c r="C54" s="298"/>
      <c r="D54" s="298"/>
      <c r="E54" s="298"/>
      <c r="F54" s="298"/>
      <c r="G54" s="298"/>
      <c r="H54" s="298"/>
      <c r="I54" s="298"/>
      <c r="J54" s="299"/>
    </row>
    <row r="55" spans="1:10" ht="15.75" customHeight="1">
      <c r="A55" s="300" t="s">
        <v>382</v>
      </c>
      <c r="B55" s="301"/>
      <c r="C55" s="301"/>
      <c r="D55" s="301"/>
      <c r="E55" s="301"/>
      <c r="F55" s="301"/>
      <c r="G55" s="301"/>
      <c r="H55" s="301"/>
      <c r="I55" s="301"/>
      <c r="J55" s="302"/>
    </row>
    <row r="56" spans="1:10" ht="15.75" customHeight="1">
      <c r="A56" s="300" t="s">
        <v>383</v>
      </c>
      <c r="B56" s="301"/>
      <c r="C56" s="301"/>
      <c r="D56" s="301"/>
      <c r="E56" s="301"/>
      <c r="F56" s="301"/>
      <c r="G56" s="301"/>
      <c r="H56" s="301"/>
      <c r="I56" s="301"/>
      <c r="J56" s="302"/>
    </row>
    <row r="57" spans="1:10" ht="15.75">
      <c r="A57" s="279" t="s">
        <v>384</v>
      </c>
      <c r="B57" s="280"/>
      <c r="C57" s="280"/>
      <c r="D57" s="280"/>
      <c r="E57" s="280"/>
      <c r="F57" s="280"/>
      <c r="G57" s="280"/>
      <c r="H57" s="280"/>
      <c r="I57" s="280"/>
      <c r="J57" s="287"/>
    </row>
    <row r="58" spans="1:10" ht="15.75">
      <c r="A58" s="291" t="s">
        <v>385</v>
      </c>
      <c r="B58" s="292"/>
      <c r="C58" s="292"/>
      <c r="D58" s="292"/>
      <c r="E58" s="292"/>
      <c r="F58" s="292"/>
      <c r="G58" s="292"/>
      <c r="H58" s="292"/>
      <c r="I58" s="292"/>
      <c r="J58" s="293"/>
    </row>
    <row r="59" spans="1:10" ht="15.75">
      <c r="A59" s="291" t="s">
        <v>386</v>
      </c>
      <c r="B59" s="292"/>
      <c r="C59" s="292"/>
      <c r="D59" s="292"/>
      <c r="E59" s="292"/>
      <c r="F59" s="292"/>
      <c r="G59" s="292"/>
      <c r="H59" s="292"/>
      <c r="I59" s="292"/>
      <c r="J59" s="293"/>
    </row>
    <row r="60" spans="1:10" ht="15.75">
      <c r="A60" s="279" t="s">
        <v>387</v>
      </c>
      <c r="B60" s="280"/>
      <c r="C60" s="280"/>
      <c r="D60" s="280"/>
      <c r="E60" s="280"/>
      <c r="F60" s="280"/>
      <c r="G60" s="280"/>
      <c r="H60" s="280"/>
      <c r="I60" s="280"/>
      <c r="J60" s="287"/>
    </row>
    <row r="61" spans="1:10" ht="15.75">
      <c r="A61" s="291" t="s">
        <v>388</v>
      </c>
      <c r="B61" s="292"/>
      <c r="C61" s="292"/>
      <c r="D61" s="292"/>
      <c r="E61" s="292"/>
      <c r="F61" s="292"/>
      <c r="G61" s="292"/>
      <c r="H61" s="292"/>
      <c r="I61" s="292"/>
      <c r="J61" s="293"/>
    </row>
    <row r="62" spans="1:10" ht="15.75">
      <c r="A62" s="291" t="s">
        <v>389</v>
      </c>
      <c r="B62" s="292"/>
      <c r="C62" s="292"/>
      <c r="D62" s="292"/>
      <c r="E62" s="292"/>
      <c r="F62" s="292"/>
      <c r="G62" s="292"/>
      <c r="H62" s="292"/>
      <c r="I62" s="292"/>
      <c r="J62" s="293"/>
    </row>
    <row r="63" spans="1:10" ht="15.75">
      <c r="A63" s="279" t="s">
        <v>390</v>
      </c>
      <c r="B63" s="280"/>
      <c r="C63" s="280"/>
      <c r="D63" s="280"/>
      <c r="E63" s="280"/>
      <c r="F63" s="280"/>
      <c r="G63" s="280"/>
      <c r="H63" s="280"/>
      <c r="I63" s="280"/>
      <c r="J63" s="287"/>
    </row>
    <row r="64" spans="1:10" ht="15.75">
      <c r="A64" s="291" t="s">
        <v>391</v>
      </c>
      <c r="B64" s="292"/>
      <c r="C64" s="292"/>
      <c r="D64" s="292"/>
      <c r="E64" s="292"/>
      <c r="F64" s="292"/>
      <c r="G64" s="292"/>
      <c r="H64" s="292"/>
      <c r="I64" s="292"/>
      <c r="J64" s="293"/>
    </row>
    <row r="65" spans="1:10" ht="16.5" thickBot="1">
      <c r="A65" s="111"/>
      <c r="B65" s="112"/>
      <c r="C65" s="112"/>
      <c r="D65" s="112"/>
      <c r="E65" s="112"/>
      <c r="F65" s="112"/>
      <c r="G65" s="112"/>
      <c r="H65" s="112"/>
      <c r="I65" s="112"/>
      <c r="J65" s="113"/>
    </row>
    <row r="66" spans="1:10" ht="15.75">
      <c r="A66" s="114"/>
      <c r="B66" s="114"/>
      <c r="C66" s="114"/>
      <c r="D66" s="114"/>
      <c r="E66" s="114"/>
      <c r="F66" s="114"/>
      <c r="G66" s="114"/>
      <c r="H66" s="114"/>
      <c r="I66" s="114"/>
      <c r="J66" s="114"/>
    </row>
    <row r="67" spans="1:10" ht="20.25" customHeight="1" thickBot="1">
      <c r="A67" s="303" t="s">
        <v>392</v>
      </c>
      <c r="B67" s="303"/>
      <c r="C67" s="303"/>
      <c r="D67" s="303"/>
      <c r="E67" s="303"/>
      <c r="F67" s="303"/>
      <c r="G67" s="303"/>
      <c r="H67" s="303"/>
      <c r="I67" s="303"/>
      <c r="J67" s="303"/>
    </row>
    <row r="68" spans="1:10" ht="16.5" customHeight="1">
      <c r="A68" s="304" t="s">
        <v>393</v>
      </c>
      <c r="B68" s="305"/>
      <c r="C68" s="306"/>
      <c r="D68" s="307" t="s">
        <v>394</v>
      </c>
      <c r="E68" s="308"/>
      <c r="F68" s="308"/>
      <c r="G68" s="309"/>
      <c r="H68" s="307" t="s">
        <v>395</v>
      </c>
      <c r="I68" s="308"/>
      <c r="J68" s="310"/>
    </row>
    <row r="69" spans="1:10" ht="17.25" customHeight="1">
      <c r="A69" s="279" t="s">
        <v>396</v>
      </c>
      <c r="B69" s="280"/>
      <c r="C69" s="311"/>
      <c r="D69" s="312">
        <v>161840605</v>
      </c>
      <c r="E69" s="313"/>
      <c r="F69" s="313"/>
      <c r="G69" s="314"/>
      <c r="H69" s="312">
        <v>250231126</v>
      </c>
      <c r="I69" s="313"/>
      <c r="J69" s="315"/>
    </row>
    <row r="70" spans="1:10" ht="17.25" customHeight="1">
      <c r="A70" s="316" t="s">
        <v>397</v>
      </c>
      <c r="B70" s="317"/>
      <c r="C70" s="318"/>
      <c r="D70" s="312">
        <f>D71+D74</f>
        <v>14212692731</v>
      </c>
      <c r="E70" s="313"/>
      <c r="F70" s="313"/>
      <c r="G70" s="314"/>
      <c r="H70" s="312">
        <f>H71+H74</f>
        <v>14106057254</v>
      </c>
      <c r="I70" s="313"/>
      <c r="J70" s="315"/>
    </row>
    <row r="71" spans="1:10" ht="15.75">
      <c r="A71" s="316" t="s">
        <v>398</v>
      </c>
      <c r="B71" s="317"/>
      <c r="C71" s="318"/>
      <c r="D71" s="312">
        <f>SUM(D72:G73)</f>
        <v>2812692731</v>
      </c>
      <c r="E71" s="313"/>
      <c r="F71" s="313"/>
      <c r="G71" s="314"/>
      <c r="H71" s="312">
        <f>SUM(H72:J73)</f>
        <v>506057254</v>
      </c>
      <c r="I71" s="313"/>
      <c r="J71" s="315"/>
    </row>
    <row r="72" spans="1:10" ht="15.75">
      <c r="A72" s="291" t="s">
        <v>399</v>
      </c>
      <c r="B72" s="292"/>
      <c r="C72" s="319"/>
      <c r="D72" s="320">
        <v>2811592592</v>
      </c>
      <c r="E72" s="321"/>
      <c r="F72" s="321"/>
      <c r="G72" s="322"/>
      <c r="H72" s="320">
        <v>505121869</v>
      </c>
      <c r="I72" s="321"/>
      <c r="J72" s="323"/>
    </row>
    <row r="73" spans="1:10" ht="16.5" customHeight="1">
      <c r="A73" s="291" t="s">
        <v>400</v>
      </c>
      <c r="B73" s="292"/>
      <c r="C73" s="319"/>
      <c r="D73" s="320">
        <v>1100139</v>
      </c>
      <c r="E73" s="321"/>
      <c r="F73" s="321"/>
      <c r="G73" s="322"/>
      <c r="H73" s="320">
        <v>935385</v>
      </c>
      <c r="I73" s="321"/>
      <c r="J73" s="323"/>
    </row>
    <row r="74" spans="1:10" ht="16.5" customHeight="1">
      <c r="A74" s="316" t="s">
        <v>401</v>
      </c>
      <c r="B74" s="317"/>
      <c r="C74" s="318"/>
      <c r="D74" s="312">
        <f>D75</f>
        <v>11400000000</v>
      </c>
      <c r="E74" s="313"/>
      <c r="F74" s="313"/>
      <c r="G74" s="314"/>
      <c r="H74" s="324">
        <f>H75</f>
        <v>13600000000</v>
      </c>
      <c r="I74" s="324"/>
      <c r="J74" s="325"/>
    </row>
    <row r="75" spans="1:10" ht="15.75">
      <c r="A75" s="291" t="s">
        <v>402</v>
      </c>
      <c r="B75" s="292"/>
      <c r="C75" s="319"/>
      <c r="D75" s="320">
        <v>11400000000</v>
      </c>
      <c r="E75" s="321"/>
      <c r="F75" s="321"/>
      <c r="G75" s="322"/>
      <c r="H75" s="326">
        <v>13600000000</v>
      </c>
      <c r="I75" s="326"/>
      <c r="J75" s="327"/>
    </row>
    <row r="76" spans="1:10" ht="15.75">
      <c r="A76" s="316" t="s">
        <v>403</v>
      </c>
      <c r="B76" s="317"/>
      <c r="C76" s="318"/>
      <c r="D76" s="312">
        <v>65079565</v>
      </c>
      <c r="E76" s="313"/>
      <c r="F76" s="313"/>
      <c r="G76" s="314"/>
      <c r="H76" s="324">
        <v>29144912</v>
      </c>
      <c r="I76" s="324"/>
      <c r="J76" s="325"/>
    </row>
    <row r="77" spans="1:10" ht="16.5" thickBot="1">
      <c r="A77" s="328" t="s">
        <v>404</v>
      </c>
      <c r="B77" s="329"/>
      <c r="C77" s="330"/>
      <c r="D77" s="331">
        <f>D76+D70+D69</f>
        <v>14439612901</v>
      </c>
      <c r="E77" s="332"/>
      <c r="F77" s="332"/>
      <c r="G77" s="333"/>
      <c r="H77" s="331">
        <f>H76+H70+H69</f>
        <v>14385433292</v>
      </c>
      <c r="I77" s="332"/>
      <c r="J77" s="334"/>
    </row>
    <row r="78" spans="1:10" ht="19.5" customHeight="1" thickBot="1">
      <c r="A78" s="118"/>
      <c r="B78" s="118"/>
      <c r="C78" s="118"/>
      <c r="D78" s="119"/>
      <c r="E78" s="119"/>
      <c r="F78" s="119"/>
      <c r="G78" s="119"/>
      <c r="H78" s="119"/>
      <c r="I78" s="119"/>
      <c r="J78" s="119"/>
    </row>
    <row r="79" spans="1:10" ht="18.75" customHeight="1">
      <c r="A79" s="304" t="s">
        <v>405</v>
      </c>
      <c r="B79" s="305"/>
      <c r="C79" s="306"/>
      <c r="D79" s="307" t="s">
        <v>394</v>
      </c>
      <c r="E79" s="308"/>
      <c r="F79" s="308"/>
      <c r="G79" s="309"/>
      <c r="H79" s="307" t="s">
        <v>395</v>
      </c>
      <c r="I79" s="308"/>
      <c r="J79" s="310"/>
    </row>
    <row r="80" spans="1:10" ht="16.5" thickBot="1">
      <c r="A80" s="328" t="s">
        <v>404</v>
      </c>
      <c r="B80" s="329"/>
      <c r="C80" s="330"/>
      <c r="D80" s="331"/>
      <c r="E80" s="332"/>
      <c r="F80" s="332"/>
      <c r="G80" s="333"/>
      <c r="H80" s="331"/>
      <c r="I80" s="332"/>
      <c r="J80" s="334"/>
    </row>
    <row r="81" spans="1:10" ht="16.5" thickBot="1">
      <c r="A81" s="114"/>
      <c r="B81" s="114"/>
      <c r="C81" s="114"/>
      <c r="D81" s="335"/>
      <c r="E81" s="335"/>
      <c r="F81" s="335"/>
      <c r="G81" s="335"/>
      <c r="H81" s="114"/>
      <c r="I81" s="114"/>
      <c r="J81" s="114"/>
    </row>
    <row r="82" spans="1:10" ht="19.5" customHeight="1">
      <c r="A82" s="304" t="s">
        <v>406</v>
      </c>
      <c r="B82" s="305"/>
      <c r="C82" s="306"/>
      <c r="D82" s="307" t="s">
        <v>394</v>
      </c>
      <c r="E82" s="308"/>
      <c r="F82" s="308"/>
      <c r="G82" s="309"/>
      <c r="H82" s="307" t="s">
        <v>395</v>
      </c>
      <c r="I82" s="308"/>
      <c r="J82" s="310"/>
    </row>
    <row r="83" spans="1:10" ht="19.5" customHeight="1">
      <c r="A83" s="279" t="s">
        <v>407</v>
      </c>
      <c r="B83" s="280"/>
      <c r="C83" s="311"/>
      <c r="D83" s="312">
        <f>SUM(D85:G90)</f>
        <v>1684392169</v>
      </c>
      <c r="E83" s="313"/>
      <c r="F83" s="313"/>
      <c r="G83" s="314"/>
      <c r="H83" s="324">
        <f>SUM(H85:J90)</f>
        <v>1500666989</v>
      </c>
      <c r="I83" s="324"/>
      <c r="J83" s="325"/>
    </row>
    <row r="84" spans="1:10" ht="15.75">
      <c r="A84" s="336" t="s">
        <v>408</v>
      </c>
      <c r="B84" s="337"/>
      <c r="C84" s="338"/>
      <c r="D84" s="320"/>
      <c r="E84" s="321"/>
      <c r="F84" s="321"/>
      <c r="G84" s="322"/>
      <c r="H84" s="326"/>
      <c r="I84" s="326"/>
      <c r="J84" s="327"/>
    </row>
    <row r="85" spans="1:10" ht="15.75">
      <c r="A85" s="339" t="s">
        <v>409</v>
      </c>
      <c r="B85" s="340"/>
      <c r="C85" s="341"/>
      <c r="D85" s="342">
        <v>1253722112</v>
      </c>
      <c r="E85" s="343"/>
      <c r="F85" s="343"/>
      <c r="G85" s="344"/>
      <c r="H85" s="345">
        <v>1367337683</v>
      </c>
      <c r="I85" s="345"/>
      <c r="J85" s="346"/>
    </row>
    <row r="86" spans="1:10" ht="15.75">
      <c r="A86" s="339" t="s">
        <v>410</v>
      </c>
      <c r="B86" s="340"/>
      <c r="C86" s="341"/>
      <c r="D86" s="342">
        <v>233472463</v>
      </c>
      <c r="E86" s="343"/>
      <c r="F86" s="343"/>
      <c r="G86" s="344"/>
      <c r="H86" s="345"/>
      <c r="I86" s="345"/>
      <c r="J86" s="346"/>
    </row>
    <row r="87" spans="1:10" ht="15.75">
      <c r="A87" s="339" t="s">
        <v>411</v>
      </c>
      <c r="B87" s="340"/>
      <c r="C87" s="341"/>
      <c r="D87" s="342">
        <v>153285249</v>
      </c>
      <c r="E87" s="343"/>
      <c r="F87" s="343"/>
      <c r="G87" s="344"/>
      <c r="H87" s="345">
        <v>133329306</v>
      </c>
      <c r="I87" s="345"/>
      <c r="J87" s="346"/>
    </row>
    <row r="88" spans="1:10" ht="15.75">
      <c r="A88" s="339" t="s">
        <v>412</v>
      </c>
      <c r="B88" s="340"/>
      <c r="C88" s="341"/>
      <c r="D88" s="342">
        <v>43912345</v>
      </c>
      <c r="E88" s="343"/>
      <c r="F88" s="343"/>
      <c r="G88" s="344"/>
      <c r="H88" s="345"/>
      <c r="I88" s="345"/>
      <c r="J88" s="346"/>
    </row>
    <row r="89" spans="1:10" ht="15.75">
      <c r="A89" s="339" t="s">
        <v>413</v>
      </c>
      <c r="B89" s="340"/>
      <c r="C89" s="341"/>
      <c r="D89" s="342"/>
      <c r="E89" s="343"/>
      <c r="F89" s="343"/>
      <c r="G89" s="344"/>
      <c r="H89" s="345"/>
      <c r="I89" s="345"/>
      <c r="J89" s="346"/>
    </row>
    <row r="90" spans="1:10" ht="15.75">
      <c r="A90" s="339" t="s">
        <v>414</v>
      </c>
      <c r="B90" s="340"/>
      <c r="C90" s="341"/>
      <c r="D90" s="342"/>
      <c r="E90" s="343"/>
      <c r="F90" s="343"/>
      <c r="G90" s="344"/>
      <c r="H90" s="345"/>
      <c r="I90" s="345"/>
      <c r="J90" s="346"/>
    </row>
    <row r="91" spans="1:10" ht="15.75">
      <c r="A91" s="279" t="s">
        <v>415</v>
      </c>
      <c r="B91" s="280"/>
      <c r="C91" s="311"/>
      <c r="D91" s="312">
        <f>SUM(D93:G99)</f>
        <v>81420000</v>
      </c>
      <c r="E91" s="313"/>
      <c r="F91" s="313"/>
      <c r="G91" s="314"/>
      <c r="H91" s="324">
        <f>SUM(H93:J99)</f>
        <v>1847750000</v>
      </c>
      <c r="I91" s="324"/>
      <c r="J91" s="325"/>
    </row>
    <row r="92" spans="1:11" ht="15.75">
      <c r="A92" s="336" t="s">
        <v>416</v>
      </c>
      <c r="B92" s="337"/>
      <c r="C92" s="338"/>
      <c r="D92" s="312"/>
      <c r="E92" s="313"/>
      <c r="F92" s="313"/>
      <c r="G92" s="314"/>
      <c r="H92" s="324"/>
      <c r="I92" s="324"/>
      <c r="J92" s="325"/>
      <c r="K92" s="123"/>
    </row>
    <row r="93" spans="1:11" ht="15.75">
      <c r="A93" s="347" t="s">
        <v>417</v>
      </c>
      <c r="B93" s="348"/>
      <c r="C93" s="349"/>
      <c r="D93" s="342"/>
      <c r="E93" s="343"/>
      <c r="F93" s="343"/>
      <c r="G93" s="344"/>
      <c r="H93" s="345">
        <v>9000000</v>
      </c>
      <c r="I93" s="345"/>
      <c r="J93" s="346"/>
      <c r="K93" s="123"/>
    </row>
    <row r="94" spans="1:11" ht="15.75">
      <c r="A94" s="347" t="s">
        <v>418</v>
      </c>
      <c r="B94" s="348"/>
      <c r="C94" s="349"/>
      <c r="D94" s="342"/>
      <c r="E94" s="343"/>
      <c r="F94" s="343"/>
      <c r="G94" s="344"/>
      <c r="H94" s="345">
        <v>1724800000</v>
      </c>
      <c r="I94" s="345"/>
      <c r="J94" s="346"/>
      <c r="K94" s="123"/>
    </row>
    <row r="95" spans="1:11" ht="15.75">
      <c r="A95" s="347" t="s">
        <v>419</v>
      </c>
      <c r="B95" s="348"/>
      <c r="C95" s="349"/>
      <c r="D95" s="342"/>
      <c r="E95" s="343"/>
      <c r="F95" s="343"/>
      <c r="G95" s="344"/>
      <c r="H95" s="345">
        <v>55200000</v>
      </c>
      <c r="I95" s="345"/>
      <c r="J95" s="346"/>
      <c r="K95" s="123"/>
    </row>
    <row r="96" spans="1:11" ht="15.75">
      <c r="A96" s="347" t="s">
        <v>420</v>
      </c>
      <c r="B96" s="348"/>
      <c r="C96" s="349"/>
      <c r="D96" s="120"/>
      <c r="E96" s="121"/>
      <c r="F96" s="121"/>
      <c r="G96" s="122"/>
      <c r="H96" s="345">
        <v>23000000</v>
      </c>
      <c r="I96" s="345"/>
      <c r="J96" s="346"/>
      <c r="K96" s="123"/>
    </row>
    <row r="97" spans="1:11" ht="15.75">
      <c r="A97" s="347" t="s">
        <v>421</v>
      </c>
      <c r="B97" s="348"/>
      <c r="C97" s="349"/>
      <c r="D97" s="342">
        <v>30000000</v>
      </c>
      <c r="E97" s="343"/>
      <c r="F97" s="343"/>
      <c r="G97" s="344"/>
      <c r="H97" s="345">
        <v>35750000</v>
      </c>
      <c r="I97" s="345"/>
      <c r="J97" s="346"/>
      <c r="K97" s="123"/>
    </row>
    <row r="98" spans="1:11" ht="15.75">
      <c r="A98" s="339" t="s">
        <v>422</v>
      </c>
      <c r="B98" s="340"/>
      <c r="C98" s="341"/>
      <c r="D98" s="342">
        <v>39420000</v>
      </c>
      <c r="E98" s="343"/>
      <c r="F98" s="343"/>
      <c r="G98" s="344"/>
      <c r="H98" s="345"/>
      <c r="I98" s="345"/>
      <c r="J98" s="346"/>
      <c r="K98" s="123"/>
    </row>
    <row r="99" spans="1:11" ht="15.75">
      <c r="A99" s="347" t="s">
        <v>423</v>
      </c>
      <c r="B99" s="348"/>
      <c r="C99" s="349"/>
      <c r="D99" s="342">
        <v>12000000</v>
      </c>
      <c r="E99" s="343"/>
      <c r="F99" s="343"/>
      <c r="G99" s="344"/>
      <c r="H99" s="345"/>
      <c r="I99" s="345"/>
      <c r="J99" s="346"/>
      <c r="K99" s="123"/>
    </row>
    <row r="100" spans="1:10" ht="15.75">
      <c r="A100" s="279" t="s">
        <v>424</v>
      </c>
      <c r="B100" s="280"/>
      <c r="C100" s="311"/>
      <c r="D100" s="312">
        <f>SUM(D101:G101)</f>
        <v>287874443</v>
      </c>
      <c r="E100" s="313"/>
      <c r="F100" s="313"/>
      <c r="G100" s="314"/>
      <c r="H100" s="324">
        <f>H101</f>
        <v>133388889</v>
      </c>
      <c r="I100" s="324"/>
      <c r="J100" s="325"/>
    </row>
    <row r="101" spans="1:10" ht="15.75">
      <c r="A101" s="339" t="s">
        <v>425</v>
      </c>
      <c r="B101" s="340"/>
      <c r="C101" s="341"/>
      <c r="D101" s="342">
        <v>287874443</v>
      </c>
      <c r="E101" s="343"/>
      <c r="F101" s="343"/>
      <c r="G101" s="344"/>
      <c r="H101" s="345">
        <v>133388889</v>
      </c>
      <c r="I101" s="345"/>
      <c r="J101" s="346"/>
    </row>
    <row r="102" spans="1:10" ht="16.5" thickBot="1">
      <c r="A102" s="350" t="s">
        <v>426</v>
      </c>
      <c r="B102" s="351"/>
      <c r="C102" s="352"/>
      <c r="D102" s="331">
        <f>D100+D91+D83</f>
        <v>2053686612</v>
      </c>
      <c r="E102" s="332"/>
      <c r="F102" s="332"/>
      <c r="G102" s="333"/>
      <c r="H102" s="331">
        <f>H100+H91+H83</f>
        <v>3481805878</v>
      </c>
      <c r="I102" s="332"/>
      <c r="J102" s="334"/>
    </row>
    <row r="103" spans="1:7" ht="16.5" thickBot="1">
      <c r="A103" s="124"/>
      <c r="B103" s="124"/>
      <c r="C103" s="124"/>
      <c r="D103" s="125"/>
      <c r="E103" s="125"/>
      <c r="F103" s="126"/>
      <c r="G103" s="126"/>
    </row>
    <row r="104" spans="1:10" ht="19.5" customHeight="1">
      <c r="A104" s="304" t="s">
        <v>427</v>
      </c>
      <c r="B104" s="305"/>
      <c r="C104" s="306"/>
      <c r="D104" s="307" t="s">
        <v>394</v>
      </c>
      <c r="E104" s="308"/>
      <c r="F104" s="308"/>
      <c r="G104" s="309"/>
      <c r="H104" s="307" t="s">
        <v>395</v>
      </c>
      <c r="I104" s="308"/>
      <c r="J104" s="310"/>
    </row>
    <row r="105" spans="1:10" ht="19.5" customHeight="1">
      <c r="A105" s="291" t="s">
        <v>428</v>
      </c>
      <c r="B105" s="292"/>
      <c r="C105" s="319"/>
      <c r="D105" s="320">
        <v>4287755247</v>
      </c>
      <c r="E105" s="321"/>
      <c r="F105" s="321"/>
      <c r="G105" s="322"/>
      <c r="H105" s="326">
        <v>6337267714</v>
      </c>
      <c r="I105" s="326"/>
      <c r="J105" s="327"/>
    </row>
    <row r="106" spans="1:10" ht="15.75">
      <c r="A106" s="291" t="s">
        <v>429</v>
      </c>
      <c r="B106" s="292"/>
      <c r="C106" s="319"/>
      <c r="D106" s="320">
        <v>45359957</v>
      </c>
      <c r="E106" s="321"/>
      <c r="F106" s="321"/>
      <c r="G106" s="322"/>
      <c r="H106" s="326">
        <v>56056678</v>
      </c>
      <c r="I106" s="326"/>
      <c r="J106" s="327"/>
    </row>
    <row r="107" spans="1:10" ht="15.75">
      <c r="A107" s="291" t="s">
        <v>430</v>
      </c>
      <c r="B107" s="292"/>
      <c r="C107" s="319"/>
      <c r="D107" s="320">
        <v>589151634</v>
      </c>
      <c r="E107" s="321"/>
      <c r="F107" s="321"/>
      <c r="G107" s="322"/>
      <c r="H107" s="326">
        <v>824562622</v>
      </c>
      <c r="I107" s="326"/>
      <c r="J107" s="327"/>
    </row>
    <row r="108" spans="1:10" ht="15.75">
      <c r="A108" s="291" t="s">
        <v>431</v>
      </c>
      <c r="B108" s="292"/>
      <c r="C108" s="319"/>
      <c r="D108" s="320">
        <v>2402107802</v>
      </c>
      <c r="E108" s="321"/>
      <c r="F108" s="321"/>
      <c r="G108" s="322"/>
      <c r="H108" s="326">
        <v>2769474147</v>
      </c>
      <c r="I108" s="326"/>
      <c r="J108" s="327"/>
    </row>
    <row r="109" spans="1:10" ht="15.75">
      <c r="A109" s="279" t="s">
        <v>432</v>
      </c>
      <c r="B109" s="280"/>
      <c r="C109" s="311"/>
      <c r="D109" s="312">
        <f>SUM(D105:G108)</f>
        <v>7324374640</v>
      </c>
      <c r="E109" s="313"/>
      <c r="F109" s="313"/>
      <c r="G109" s="314"/>
      <c r="H109" s="312">
        <f>SUM(H105:J108)</f>
        <v>9987361161</v>
      </c>
      <c r="I109" s="313"/>
      <c r="J109" s="315"/>
    </row>
    <row r="110" spans="1:10" ht="15.75">
      <c r="A110" s="291" t="s">
        <v>433</v>
      </c>
      <c r="B110" s="292"/>
      <c r="C110" s="319"/>
      <c r="D110" s="320"/>
      <c r="E110" s="321"/>
      <c r="F110" s="321"/>
      <c r="G110" s="322"/>
      <c r="H110" s="320"/>
      <c r="I110" s="321"/>
      <c r="J110" s="323"/>
    </row>
    <row r="111" spans="1:13" ht="16.5" thickBot="1">
      <c r="A111" s="328" t="s">
        <v>434</v>
      </c>
      <c r="B111" s="329"/>
      <c r="C111" s="330"/>
      <c r="D111" s="353">
        <f>D109-D110</f>
        <v>7324374640</v>
      </c>
      <c r="E111" s="354"/>
      <c r="F111" s="354"/>
      <c r="G111" s="355"/>
      <c r="H111" s="331">
        <f>H109-H110</f>
        <v>9987361161</v>
      </c>
      <c r="I111" s="332"/>
      <c r="J111" s="334"/>
      <c r="M111" s="127"/>
    </row>
    <row r="112" spans="1:11" s="128" customFormat="1" ht="16.5" thickBot="1">
      <c r="A112" s="75"/>
      <c r="B112" s="75"/>
      <c r="C112" s="75"/>
      <c r="D112" s="75"/>
      <c r="E112" s="75"/>
      <c r="F112" s="75"/>
      <c r="G112" s="75"/>
      <c r="H112" s="75"/>
      <c r="I112" s="75"/>
      <c r="J112" s="75"/>
      <c r="K112" s="123"/>
    </row>
    <row r="113" spans="1:10" ht="15.75">
      <c r="A113" s="304" t="s">
        <v>435</v>
      </c>
      <c r="B113" s="305"/>
      <c r="C113" s="306"/>
      <c r="D113" s="307" t="s">
        <v>394</v>
      </c>
      <c r="E113" s="308"/>
      <c r="F113" s="308"/>
      <c r="G113" s="309"/>
      <c r="H113" s="307" t="s">
        <v>395</v>
      </c>
      <c r="I113" s="308"/>
      <c r="J113" s="310"/>
    </row>
    <row r="114" spans="1:10" ht="15.75">
      <c r="A114" s="356" t="s">
        <v>436</v>
      </c>
      <c r="B114" s="357"/>
      <c r="C114" s="358"/>
      <c r="D114" s="359">
        <f>D116+D117</f>
        <v>72250142</v>
      </c>
      <c r="E114" s="360"/>
      <c r="F114" s="360"/>
      <c r="G114" s="361"/>
      <c r="H114" s="324">
        <f>SUM(H116:J118)</f>
        <v>667150307</v>
      </c>
      <c r="I114" s="324"/>
      <c r="J114" s="325"/>
    </row>
    <row r="115" spans="1:10" ht="15.75">
      <c r="A115" s="362" t="s">
        <v>437</v>
      </c>
      <c r="B115" s="363"/>
      <c r="C115" s="364"/>
      <c r="D115" s="365"/>
      <c r="E115" s="366"/>
      <c r="F115" s="366"/>
      <c r="G115" s="367"/>
      <c r="H115" s="326"/>
      <c r="I115" s="326"/>
      <c r="J115" s="327"/>
    </row>
    <row r="116" spans="1:10" ht="15.75">
      <c r="A116" s="129" t="s">
        <v>438</v>
      </c>
      <c r="B116" s="130"/>
      <c r="C116" s="131"/>
      <c r="D116" s="365">
        <v>72250142</v>
      </c>
      <c r="E116" s="366"/>
      <c r="F116" s="366"/>
      <c r="G116" s="367"/>
      <c r="H116" s="342">
        <v>667150307</v>
      </c>
      <c r="I116" s="343"/>
      <c r="J116" s="368"/>
    </row>
    <row r="117" spans="1:10" ht="15.75">
      <c r="A117" s="369" t="s">
        <v>439</v>
      </c>
      <c r="B117" s="370"/>
      <c r="C117" s="370"/>
      <c r="D117" s="366"/>
      <c r="E117" s="366"/>
      <c r="F117" s="366"/>
      <c r="G117" s="367"/>
      <c r="H117" s="342"/>
      <c r="I117" s="343"/>
      <c r="J117" s="368"/>
    </row>
    <row r="118" spans="1:10" ht="15.75">
      <c r="A118" s="369" t="s">
        <v>440</v>
      </c>
      <c r="B118" s="370"/>
      <c r="C118" s="370"/>
      <c r="D118" s="366"/>
      <c r="E118" s="366"/>
      <c r="F118" s="366"/>
      <c r="G118" s="367"/>
      <c r="H118" s="342"/>
      <c r="I118" s="343"/>
      <c r="J118" s="368"/>
    </row>
    <row r="119" spans="1:10" ht="15.75">
      <c r="A119" s="356"/>
      <c r="B119" s="371"/>
      <c r="C119" s="372"/>
      <c r="D119" s="359"/>
      <c r="E119" s="360"/>
      <c r="F119" s="360"/>
      <c r="G119" s="361"/>
      <c r="H119" s="324"/>
      <c r="I119" s="324"/>
      <c r="J119" s="325"/>
    </row>
    <row r="120" spans="1:11" s="128" customFormat="1" ht="15.75">
      <c r="A120" s="356" t="s">
        <v>441</v>
      </c>
      <c r="B120" s="357"/>
      <c r="C120" s="358"/>
      <c r="D120" s="359">
        <f>SUM(D121:G121)</f>
        <v>25725240</v>
      </c>
      <c r="E120" s="360"/>
      <c r="F120" s="360"/>
      <c r="G120" s="361"/>
      <c r="H120" s="373">
        <f>SUM(H121:J121)</f>
        <v>45025758</v>
      </c>
      <c r="I120" s="374"/>
      <c r="J120" s="375"/>
      <c r="K120" s="123"/>
    </row>
    <row r="121" spans="1:10" ht="15.75">
      <c r="A121" s="376" t="s">
        <v>442</v>
      </c>
      <c r="B121" s="377"/>
      <c r="C121" s="378"/>
      <c r="D121" s="379">
        <v>25725240</v>
      </c>
      <c r="E121" s="380"/>
      <c r="F121" s="380"/>
      <c r="G121" s="381"/>
      <c r="H121" s="345">
        <v>45025758</v>
      </c>
      <c r="I121" s="345"/>
      <c r="J121" s="346"/>
    </row>
    <row r="122" spans="1:10" ht="16.5" thickBot="1">
      <c r="A122" s="350" t="s">
        <v>426</v>
      </c>
      <c r="B122" s="351"/>
      <c r="C122" s="352"/>
      <c r="D122" s="331">
        <f>D114+D119+D120</f>
        <v>97975382</v>
      </c>
      <c r="E122" s="332"/>
      <c r="F122" s="332"/>
      <c r="G122" s="333"/>
      <c r="H122" s="331">
        <f>H114+H119+H120</f>
        <v>712176065</v>
      </c>
      <c r="I122" s="332"/>
      <c r="J122" s="334"/>
    </row>
    <row r="123" spans="1:10" ht="16.5" thickBot="1">
      <c r="A123" s="124"/>
      <c r="B123" s="124"/>
      <c r="C123" s="124"/>
      <c r="D123" s="119"/>
      <c r="E123" s="119"/>
      <c r="F123" s="119"/>
      <c r="G123" s="119"/>
      <c r="H123" s="119"/>
      <c r="I123" s="119"/>
      <c r="J123" s="119"/>
    </row>
    <row r="124" spans="1:10" ht="15.75">
      <c r="A124" s="304" t="s">
        <v>443</v>
      </c>
      <c r="B124" s="305"/>
      <c r="C124" s="306"/>
      <c r="D124" s="307" t="s">
        <v>394</v>
      </c>
      <c r="E124" s="308"/>
      <c r="F124" s="308"/>
      <c r="G124" s="309"/>
      <c r="H124" s="307" t="s">
        <v>395</v>
      </c>
      <c r="I124" s="308"/>
      <c r="J124" s="310"/>
    </row>
    <row r="125" spans="1:10" ht="15.75">
      <c r="A125" s="382" t="s">
        <v>444</v>
      </c>
      <c r="B125" s="383"/>
      <c r="C125" s="384"/>
      <c r="D125" s="365"/>
      <c r="E125" s="366"/>
      <c r="F125" s="366"/>
      <c r="G125" s="367"/>
      <c r="H125" s="326">
        <v>317988000</v>
      </c>
      <c r="I125" s="326"/>
      <c r="J125" s="327"/>
    </row>
    <row r="126" spans="1:10" ht="16.5" thickBot="1">
      <c r="A126" s="350" t="s">
        <v>426</v>
      </c>
      <c r="B126" s="351"/>
      <c r="C126" s="352"/>
      <c r="D126" s="331">
        <f>D125</f>
        <v>0</v>
      </c>
      <c r="E126" s="332"/>
      <c r="F126" s="332"/>
      <c r="G126" s="333"/>
      <c r="H126" s="331">
        <f>H125</f>
        <v>317988000</v>
      </c>
      <c r="I126" s="332"/>
      <c r="J126" s="334"/>
    </row>
    <row r="128" spans="1:10" ht="16.5" thickBot="1">
      <c r="A128" s="385" t="s">
        <v>445</v>
      </c>
      <c r="B128" s="385"/>
      <c r="C128" s="385"/>
      <c r="D128" s="385"/>
      <c r="E128" s="385"/>
      <c r="F128" s="385"/>
      <c r="G128" s="385"/>
      <c r="H128" s="385"/>
      <c r="I128" s="385"/>
      <c r="J128" s="385"/>
    </row>
    <row r="129" spans="1:10" ht="45">
      <c r="A129" s="132" t="s">
        <v>446</v>
      </c>
      <c r="B129" s="133" t="s">
        <v>447</v>
      </c>
      <c r="C129" s="386" t="s">
        <v>448</v>
      </c>
      <c r="D129" s="387"/>
      <c r="E129" s="388" t="s">
        <v>449</v>
      </c>
      <c r="F129" s="389"/>
      <c r="G129" s="386" t="s">
        <v>450</v>
      </c>
      <c r="H129" s="387"/>
      <c r="I129" s="134" t="s">
        <v>451</v>
      </c>
      <c r="J129" s="135" t="s">
        <v>452</v>
      </c>
    </row>
    <row r="130" spans="1:10" ht="15.75">
      <c r="A130" s="136" t="s">
        <v>453</v>
      </c>
      <c r="B130" s="137"/>
      <c r="C130" s="390"/>
      <c r="D130" s="391"/>
      <c r="E130" s="392"/>
      <c r="F130" s="393"/>
      <c r="G130" s="390"/>
      <c r="H130" s="391"/>
      <c r="I130" s="137"/>
      <c r="J130" s="138"/>
    </row>
    <row r="131" spans="1:10" ht="15.75">
      <c r="A131" s="139" t="s">
        <v>454</v>
      </c>
      <c r="B131" s="140">
        <v>11928181020</v>
      </c>
      <c r="C131" s="392">
        <v>3423623689</v>
      </c>
      <c r="D131" s="393"/>
      <c r="E131" s="392">
        <v>430488199</v>
      </c>
      <c r="F131" s="393"/>
      <c r="G131" s="392">
        <v>31400145</v>
      </c>
      <c r="H131" s="393"/>
      <c r="I131" s="140">
        <v>0</v>
      </c>
      <c r="J131" s="141">
        <f>SUM(B131:I131)</f>
        <v>15813693053</v>
      </c>
    </row>
    <row r="132" spans="1:10" ht="15.75">
      <c r="A132" s="139" t="s">
        <v>455</v>
      </c>
      <c r="B132" s="140">
        <v>0</v>
      </c>
      <c r="C132" s="392">
        <f>43000000+173706363+159090909</f>
        <v>375797272</v>
      </c>
      <c r="D132" s="393"/>
      <c r="E132" s="392">
        <v>0</v>
      </c>
      <c r="F132" s="393"/>
      <c r="G132" s="392">
        <v>0</v>
      </c>
      <c r="H132" s="393"/>
      <c r="I132" s="140">
        <v>0</v>
      </c>
      <c r="J132" s="141">
        <f>SUM(B132:I132)</f>
        <v>375797272</v>
      </c>
    </row>
    <row r="133" spans="1:10" ht="15.75">
      <c r="A133" s="139" t="s">
        <v>456</v>
      </c>
      <c r="B133" s="140"/>
      <c r="C133" s="392">
        <f>22643300+30324654</f>
        <v>52967954</v>
      </c>
      <c r="D133" s="393"/>
      <c r="E133" s="140"/>
      <c r="F133" s="140"/>
      <c r="G133" s="392">
        <v>0</v>
      </c>
      <c r="H133" s="393"/>
      <c r="I133" s="140"/>
      <c r="J133" s="141">
        <f>SUM(B133:I133)</f>
        <v>52967954</v>
      </c>
    </row>
    <row r="134" spans="1:10" ht="15.75">
      <c r="A134" s="139" t="s">
        <v>457</v>
      </c>
      <c r="B134" s="140">
        <v>0</v>
      </c>
      <c r="C134" s="392"/>
      <c r="D134" s="393"/>
      <c r="E134" s="392">
        <v>0</v>
      </c>
      <c r="F134" s="393"/>
      <c r="G134" s="392">
        <v>0</v>
      </c>
      <c r="H134" s="393"/>
      <c r="I134" s="140">
        <v>0</v>
      </c>
      <c r="J134" s="141">
        <f>SUM(B134:I134)</f>
        <v>0</v>
      </c>
    </row>
    <row r="135" spans="1:10" ht="15.75">
      <c r="A135" s="139" t="s">
        <v>458</v>
      </c>
      <c r="B135" s="140">
        <f>B131+B133</f>
        <v>11928181020</v>
      </c>
      <c r="C135" s="392">
        <f>C131+C132+C133</f>
        <v>3852388915</v>
      </c>
      <c r="D135" s="393"/>
      <c r="E135" s="392">
        <v>430488199</v>
      </c>
      <c r="F135" s="393"/>
      <c r="G135" s="392">
        <v>31400145</v>
      </c>
      <c r="H135" s="393"/>
      <c r="I135" s="140">
        <v>0</v>
      </c>
      <c r="J135" s="141">
        <f>SUM(B135:I135)</f>
        <v>16242458279</v>
      </c>
    </row>
    <row r="136" spans="1:10" ht="15.75">
      <c r="A136" s="136" t="s">
        <v>459</v>
      </c>
      <c r="B136" s="140"/>
      <c r="C136" s="392"/>
      <c r="D136" s="393"/>
      <c r="E136" s="392"/>
      <c r="F136" s="393"/>
      <c r="G136" s="392"/>
      <c r="H136" s="393"/>
      <c r="I136" s="140"/>
      <c r="J136" s="141"/>
    </row>
    <row r="137" spans="1:10" ht="15.75">
      <c r="A137" s="139" t="s">
        <v>460</v>
      </c>
      <c r="B137" s="140">
        <v>3549034095</v>
      </c>
      <c r="C137" s="392">
        <v>1356195725</v>
      </c>
      <c r="D137" s="393"/>
      <c r="E137" s="392">
        <v>219728348</v>
      </c>
      <c r="F137" s="393"/>
      <c r="G137" s="392">
        <v>16027165</v>
      </c>
      <c r="H137" s="393"/>
      <c r="I137" s="140">
        <v>0</v>
      </c>
      <c r="J137" s="141">
        <f>SUM(B137:I137)</f>
        <v>5140985333</v>
      </c>
    </row>
    <row r="138" spans="1:10" ht="15.75">
      <c r="A138" s="139" t="s">
        <v>461</v>
      </c>
      <c r="B138" s="142">
        <v>1007740362</v>
      </c>
      <c r="C138" s="394">
        <v>456038542</v>
      </c>
      <c r="D138" s="395"/>
      <c r="E138" s="143">
        <v>53811024</v>
      </c>
      <c r="F138" s="144"/>
      <c r="G138" s="394">
        <v>3925020</v>
      </c>
      <c r="H138" s="395"/>
      <c r="I138" s="140"/>
      <c r="J138" s="141">
        <f>SUM(B138:I138)</f>
        <v>1521514948</v>
      </c>
    </row>
    <row r="139" spans="1:14" ht="15.75">
      <c r="A139" s="139" t="s">
        <v>458</v>
      </c>
      <c r="B139" s="140">
        <f>B138+B137</f>
        <v>4556774457</v>
      </c>
      <c r="C139" s="392">
        <f>C138+C137</f>
        <v>1812234267</v>
      </c>
      <c r="D139" s="393"/>
      <c r="E139" s="392">
        <f>E138+E137</f>
        <v>273539372</v>
      </c>
      <c r="F139" s="393"/>
      <c r="G139" s="392">
        <f>G138+G137</f>
        <v>19952185</v>
      </c>
      <c r="H139" s="393"/>
      <c r="I139" s="140">
        <v>0</v>
      </c>
      <c r="J139" s="141">
        <f>SUM(B139:I139)</f>
        <v>6662500281</v>
      </c>
      <c r="M139" s="127"/>
      <c r="N139" s="127"/>
    </row>
    <row r="140" spans="1:10" ht="15.75">
      <c r="A140" s="136" t="s">
        <v>462</v>
      </c>
      <c r="B140" s="140"/>
      <c r="C140" s="392"/>
      <c r="D140" s="393"/>
      <c r="E140" s="392"/>
      <c r="F140" s="393"/>
      <c r="G140" s="392"/>
      <c r="H140" s="393"/>
      <c r="I140" s="140"/>
      <c r="J140" s="141"/>
    </row>
    <row r="141" spans="1:10" ht="15.75">
      <c r="A141" s="139" t="s">
        <v>463</v>
      </c>
      <c r="B141" s="140">
        <f>B131-B137</f>
        <v>8379146925</v>
      </c>
      <c r="C141" s="392">
        <f>C131-C137</f>
        <v>2067427964</v>
      </c>
      <c r="D141" s="393"/>
      <c r="E141" s="392">
        <f>E131-E137</f>
        <v>210759851</v>
      </c>
      <c r="F141" s="393"/>
      <c r="G141" s="392">
        <f>G131-G137</f>
        <v>15372980</v>
      </c>
      <c r="H141" s="393"/>
      <c r="I141" s="140">
        <f>I131-I137</f>
        <v>0</v>
      </c>
      <c r="J141" s="141">
        <f>SUM(B141:I141)</f>
        <v>10672707720</v>
      </c>
    </row>
    <row r="142" spans="1:14" ht="16.5" thickBot="1">
      <c r="A142" s="145" t="s">
        <v>464</v>
      </c>
      <c r="B142" s="146">
        <f>B135-B139</f>
        <v>7371406563</v>
      </c>
      <c r="C142" s="396">
        <f>C135-C139</f>
        <v>2040154648</v>
      </c>
      <c r="D142" s="397"/>
      <c r="E142" s="396">
        <f>E135-E139</f>
        <v>156948827</v>
      </c>
      <c r="F142" s="397"/>
      <c r="G142" s="396">
        <f>G135-G139</f>
        <v>11447960</v>
      </c>
      <c r="H142" s="397"/>
      <c r="I142" s="146">
        <f>I135-I139</f>
        <v>0</v>
      </c>
      <c r="J142" s="147">
        <f>SUM(B142:I142)</f>
        <v>9579957998</v>
      </c>
      <c r="M142" s="127"/>
      <c r="N142" s="127"/>
    </row>
    <row r="143" ht="16.5" thickBot="1"/>
    <row r="144" spans="1:10" ht="15.75">
      <c r="A144" s="304" t="s">
        <v>465</v>
      </c>
      <c r="B144" s="305"/>
      <c r="C144" s="306"/>
      <c r="D144" s="307" t="s">
        <v>394</v>
      </c>
      <c r="E144" s="308"/>
      <c r="F144" s="308"/>
      <c r="G144" s="309"/>
      <c r="H144" s="307" t="s">
        <v>395</v>
      </c>
      <c r="I144" s="308"/>
      <c r="J144" s="310"/>
    </row>
    <row r="145" spans="1:10" ht="15.75">
      <c r="A145" s="291"/>
      <c r="B145" s="292"/>
      <c r="C145" s="319"/>
      <c r="D145" s="398"/>
      <c r="E145" s="399"/>
      <c r="F145" s="399"/>
      <c r="G145" s="400"/>
      <c r="H145" s="398"/>
      <c r="I145" s="399"/>
      <c r="J145" s="401"/>
    </row>
    <row r="146" spans="1:10" ht="16.5" thickBot="1">
      <c r="A146" s="402"/>
      <c r="B146" s="403"/>
      <c r="C146" s="404"/>
      <c r="D146" s="405"/>
      <c r="E146" s="406"/>
      <c r="F146" s="406"/>
      <c r="G146" s="407"/>
      <c r="H146" s="405">
        <f>SUM(H145:J145)</f>
        <v>0</v>
      </c>
      <c r="I146" s="406"/>
      <c r="J146" s="408"/>
    </row>
    <row r="147" spans="1:10" ht="16.5" thickBot="1">
      <c r="A147" s="125"/>
      <c r="B147" s="125"/>
      <c r="C147" s="125"/>
      <c r="D147" s="148"/>
      <c r="E147" s="148"/>
      <c r="F147" s="148"/>
      <c r="G147" s="148"/>
      <c r="H147" s="148"/>
      <c r="I147" s="148"/>
      <c r="J147" s="148"/>
    </row>
    <row r="148" spans="1:10" ht="14.25" customHeight="1">
      <c r="A148" s="304" t="s">
        <v>466</v>
      </c>
      <c r="B148" s="305"/>
      <c r="C148" s="306"/>
      <c r="D148" s="307" t="s">
        <v>394</v>
      </c>
      <c r="E148" s="308"/>
      <c r="F148" s="308"/>
      <c r="G148" s="309"/>
      <c r="H148" s="307" t="s">
        <v>395</v>
      </c>
      <c r="I148" s="308"/>
      <c r="J148" s="310"/>
    </row>
    <row r="149" spans="1:10" ht="15.75">
      <c r="A149" s="291" t="s">
        <v>467</v>
      </c>
      <c r="B149" s="292"/>
      <c r="C149" s="319"/>
      <c r="D149" s="409">
        <f>19358593253+4264549000</f>
        <v>23623142253</v>
      </c>
      <c r="E149" s="410"/>
      <c r="F149" s="410"/>
      <c r="G149" s="411"/>
      <c r="H149" s="320">
        <f>4264549000+17365719713</f>
        <v>21630268713</v>
      </c>
      <c r="I149" s="321"/>
      <c r="J149" s="323"/>
    </row>
    <row r="150" spans="1:10" ht="15.75">
      <c r="A150" s="291" t="s">
        <v>468</v>
      </c>
      <c r="B150" s="292"/>
      <c r="C150" s="319"/>
      <c r="D150" s="409">
        <v>710985980</v>
      </c>
      <c r="E150" s="410"/>
      <c r="F150" s="410"/>
      <c r="G150" s="411"/>
      <c r="H150" s="320">
        <v>637862096</v>
      </c>
      <c r="I150" s="321"/>
      <c r="J150" s="323"/>
    </row>
    <row r="151" spans="1:10" ht="15.75">
      <c r="A151" s="291" t="s">
        <v>469</v>
      </c>
      <c r="B151" s="292"/>
      <c r="C151" s="319"/>
      <c r="D151" s="409">
        <v>95208637</v>
      </c>
      <c r="E151" s="410"/>
      <c r="F151" s="410"/>
      <c r="G151" s="411"/>
      <c r="H151" s="320"/>
      <c r="I151" s="321"/>
      <c r="J151" s="323"/>
    </row>
    <row r="152" spans="1:10" ht="15.75">
      <c r="A152" s="291" t="s">
        <v>470</v>
      </c>
      <c r="B152" s="292"/>
      <c r="C152" s="319"/>
      <c r="D152" s="409">
        <v>26675555</v>
      </c>
      <c r="E152" s="410"/>
      <c r="F152" s="410"/>
      <c r="G152" s="411"/>
      <c r="H152" s="320">
        <v>11231808</v>
      </c>
      <c r="I152" s="321"/>
      <c r="J152" s="323"/>
    </row>
    <row r="153" spans="1:10" ht="15.75">
      <c r="A153" s="291" t="s">
        <v>471</v>
      </c>
      <c r="B153" s="292"/>
      <c r="C153" s="319"/>
      <c r="D153" s="409">
        <v>88625642</v>
      </c>
      <c r="E153" s="410"/>
      <c r="F153" s="410"/>
      <c r="G153" s="411"/>
      <c r="H153" s="320">
        <v>32651546</v>
      </c>
      <c r="I153" s="321"/>
      <c r="J153" s="323"/>
    </row>
    <row r="154" spans="1:10" ht="15.75">
      <c r="A154" s="291" t="s">
        <v>472</v>
      </c>
      <c r="B154" s="292"/>
      <c r="C154" s="319"/>
      <c r="D154" s="409">
        <v>15862119</v>
      </c>
      <c r="E154" s="410"/>
      <c r="F154" s="410"/>
      <c r="G154" s="411"/>
      <c r="H154" s="320">
        <v>6678780</v>
      </c>
      <c r="I154" s="321"/>
      <c r="J154" s="323"/>
    </row>
    <row r="155" spans="1:10" ht="15.75">
      <c r="A155" s="291" t="s">
        <v>473</v>
      </c>
      <c r="B155" s="292"/>
      <c r="C155" s="319"/>
      <c r="D155" s="409">
        <v>303525000</v>
      </c>
      <c r="E155" s="410"/>
      <c r="F155" s="410"/>
      <c r="G155" s="411"/>
      <c r="H155" s="320">
        <v>237250000</v>
      </c>
      <c r="I155" s="321"/>
      <c r="J155" s="323"/>
    </row>
    <row r="156" spans="1:10" ht="15.75">
      <c r="A156" s="291" t="s">
        <v>474</v>
      </c>
      <c r="B156" s="292"/>
      <c r="C156" s="319"/>
      <c r="D156" s="409"/>
      <c r="E156" s="410"/>
      <c r="F156" s="410"/>
      <c r="G156" s="411"/>
      <c r="H156" s="320">
        <v>27790000</v>
      </c>
      <c r="I156" s="321"/>
      <c r="J156" s="323"/>
    </row>
    <row r="157" spans="1:10" ht="15.75">
      <c r="A157" s="291" t="s">
        <v>475</v>
      </c>
      <c r="B157" s="292"/>
      <c r="C157" s="319"/>
      <c r="D157" s="409"/>
      <c r="E157" s="410"/>
      <c r="F157" s="410"/>
      <c r="G157" s="411"/>
      <c r="H157" s="320">
        <v>28806519</v>
      </c>
      <c r="I157" s="321"/>
      <c r="J157" s="323"/>
    </row>
    <row r="158" spans="1:10" ht="15.75">
      <c r="A158" s="291" t="s">
        <v>476</v>
      </c>
      <c r="B158" s="292"/>
      <c r="C158" s="319"/>
      <c r="D158" s="409"/>
      <c r="E158" s="410"/>
      <c r="F158" s="410"/>
      <c r="G158" s="411"/>
      <c r="H158" s="320">
        <v>21212117</v>
      </c>
      <c r="I158" s="321"/>
      <c r="J158" s="323"/>
    </row>
    <row r="159" spans="1:11" ht="34.5" customHeight="1">
      <c r="A159" s="300" t="s">
        <v>477</v>
      </c>
      <c r="B159" s="412"/>
      <c r="C159" s="413"/>
      <c r="D159" s="414"/>
      <c r="E159" s="415"/>
      <c r="F159" s="415"/>
      <c r="G159" s="416"/>
      <c r="H159" s="417">
        <v>55722900</v>
      </c>
      <c r="I159" s="418"/>
      <c r="J159" s="419"/>
      <c r="K159" s="149"/>
    </row>
    <row r="160" spans="1:10" ht="16.5" thickBot="1">
      <c r="A160" s="350" t="s">
        <v>426</v>
      </c>
      <c r="B160" s="351"/>
      <c r="C160" s="352"/>
      <c r="D160" s="331">
        <f>SUM(D149:G158)</f>
        <v>24864025186</v>
      </c>
      <c r="E160" s="332"/>
      <c r="F160" s="332"/>
      <c r="G160" s="333"/>
      <c r="H160" s="331">
        <f>SUM(H149:J159)</f>
        <v>22689474479</v>
      </c>
      <c r="I160" s="332"/>
      <c r="J160" s="334"/>
    </row>
    <row r="161" spans="1:7" ht="16.5" thickBot="1">
      <c r="A161" s="75" t="s">
        <v>478</v>
      </c>
      <c r="D161" s="125"/>
      <c r="E161" s="125"/>
      <c r="F161" s="125"/>
      <c r="G161" s="125"/>
    </row>
    <row r="162" spans="1:10" ht="15" customHeight="1">
      <c r="A162" s="304" t="s">
        <v>479</v>
      </c>
      <c r="B162" s="305"/>
      <c r="C162" s="306"/>
      <c r="D162" s="307" t="s">
        <v>394</v>
      </c>
      <c r="E162" s="308"/>
      <c r="F162" s="308"/>
      <c r="G162" s="309"/>
      <c r="H162" s="307" t="s">
        <v>395</v>
      </c>
      <c r="I162" s="308"/>
      <c r="J162" s="310"/>
    </row>
    <row r="163" spans="1:10" ht="15" customHeight="1">
      <c r="A163" s="420"/>
      <c r="B163" s="421"/>
      <c r="C163" s="422"/>
      <c r="D163" s="423"/>
      <c r="E163" s="424"/>
      <c r="F163" s="424"/>
      <c r="G163" s="425"/>
      <c r="H163" s="426"/>
      <c r="I163" s="427"/>
      <c r="J163" s="428"/>
    </row>
    <row r="164" spans="1:10" ht="15" customHeight="1">
      <c r="A164" s="420"/>
      <c r="B164" s="421"/>
      <c r="C164" s="422"/>
      <c r="D164" s="429"/>
      <c r="E164" s="430"/>
      <c r="F164" s="430"/>
      <c r="G164" s="431"/>
      <c r="H164" s="432"/>
      <c r="I164" s="433"/>
      <c r="J164" s="434"/>
    </row>
    <row r="165" spans="1:10" ht="18" customHeight="1" thickBot="1">
      <c r="A165" s="350" t="s">
        <v>426</v>
      </c>
      <c r="B165" s="351"/>
      <c r="C165" s="352"/>
      <c r="D165" s="331"/>
      <c r="E165" s="332"/>
      <c r="F165" s="332"/>
      <c r="G165" s="333"/>
      <c r="H165" s="435">
        <f>H163</f>
        <v>0</v>
      </c>
      <c r="I165" s="436"/>
      <c r="J165" s="437"/>
    </row>
    <row r="166" spans="1:10" ht="16.5" thickBot="1">
      <c r="A166" s="124"/>
      <c r="B166" s="124"/>
      <c r="C166" s="124"/>
      <c r="D166" s="119"/>
      <c r="E166" s="119"/>
      <c r="F166" s="119"/>
      <c r="G166" s="119"/>
      <c r="H166" s="119"/>
      <c r="I166" s="119"/>
      <c r="J166" s="119"/>
    </row>
    <row r="167" spans="1:10" ht="15.75">
      <c r="A167" s="438" t="s">
        <v>480</v>
      </c>
      <c r="B167" s="439"/>
      <c r="C167" s="440"/>
      <c r="D167" s="441" t="s">
        <v>394</v>
      </c>
      <c r="E167" s="442"/>
      <c r="F167" s="442"/>
      <c r="G167" s="443"/>
      <c r="H167" s="441" t="s">
        <v>395</v>
      </c>
      <c r="I167" s="442"/>
      <c r="J167" s="444"/>
    </row>
    <row r="168" spans="1:13" ht="15.75">
      <c r="A168" s="291" t="s">
        <v>481</v>
      </c>
      <c r="B168" s="292"/>
      <c r="C168" s="319"/>
      <c r="D168" s="320">
        <v>284219542</v>
      </c>
      <c r="E168" s="321"/>
      <c r="F168" s="321"/>
      <c r="G168" s="322"/>
      <c r="H168" s="320">
        <v>568693471</v>
      </c>
      <c r="I168" s="321"/>
      <c r="J168" s="323"/>
      <c r="M168" s="127"/>
    </row>
    <row r="169" spans="1:13" ht="15.75">
      <c r="A169" s="291" t="s">
        <v>482</v>
      </c>
      <c r="B169" s="292"/>
      <c r="C169" s="319"/>
      <c r="D169" s="320"/>
      <c r="E169" s="321"/>
      <c r="F169" s="321"/>
      <c r="G169" s="322"/>
      <c r="H169" s="320">
        <v>2500000</v>
      </c>
      <c r="I169" s="321"/>
      <c r="J169" s="323"/>
      <c r="M169" s="127"/>
    </row>
    <row r="170" spans="1:10" ht="15.75">
      <c r="A170" s="291" t="s">
        <v>483</v>
      </c>
      <c r="B170" s="292"/>
      <c r="C170" s="319"/>
      <c r="D170" s="320"/>
      <c r="E170" s="321"/>
      <c r="F170" s="321"/>
      <c r="G170" s="322"/>
      <c r="H170" s="320">
        <v>8750000</v>
      </c>
      <c r="I170" s="321"/>
      <c r="J170" s="323"/>
    </row>
    <row r="171" spans="1:10" ht="15.75">
      <c r="A171" s="291" t="s">
        <v>484</v>
      </c>
      <c r="B171" s="292"/>
      <c r="C171" s="319"/>
      <c r="D171" s="320"/>
      <c r="E171" s="321"/>
      <c r="F171" s="321"/>
      <c r="G171" s="322"/>
      <c r="H171" s="320"/>
      <c r="I171" s="321"/>
      <c r="J171" s="323"/>
    </row>
    <row r="172" spans="1:10" ht="15.75">
      <c r="A172" s="291" t="s">
        <v>485</v>
      </c>
      <c r="B172" s="292"/>
      <c r="C172" s="319"/>
      <c r="D172" s="320"/>
      <c r="E172" s="321"/>
      <c r="F172" s="321"/>
      <c r="G172" s="322"/>
      <c r="H172" s="320">
        <v>98879000</v>
      </c>
      <c r="I172" s="321"/>
      <c r="J172" s="323"/>
    </row>
    <row r="173" spans="1:10" ht="15.75">
      <c r="A173" s="291" t="s">
        <v>486</v>
      </c>
      <c r="B173" s="292"/>
      <c r="C173" s="319"/>
      <c r="D173" s="320"/>
      <c r="E173" s="321"/>
      <c r="F173" s="321"/>
      <c r="G173" s="322"/>
      <c r="H173" s="320"/>
      <c r="I173" s="321"/>
      <c r="J173" s="323"/>
    </row>
    <row r="174" spans="1:10" ht="16.5" thickBot="1">
      <c r="A174" s="350" t="s">
        <v>426</v>
      </c>
      <c r="B174" s="351"/>
      <c r="C174" s="352"/>
      <c r="D174" s="331">
        <f>SUM(D168:G173)</f>
        <v>284219542</v>
      </c>
      <c r="E174" s="332"/>
      <c r="F174" s="332"/>
      <c r="G174" s="333"/>
      <c r="H174" s="331">
        <f>SUM(H168:J173)</f>
        <v>678822471</v>
      </c>
      <c r="I174" s="332"/>
      <c r="J174" s="334"/>
    </row>
    <row r="175" spans="1:10" ht="20.25" customHeight="1" thickBot="1">
      <c r="A175" s="124"/>
      <c r="B175" s="124"/>
      <c r="C175" s="124"/>
      <c r="D175" s="119"/>
      <c r="E175" s="119"/>
      <c r="F175" s="119"/>
      <c r="G175" s="119"/>
      <c r="H175" s="119"/>
      <c r="I175" s="119"/>
      <c r="J175" s="119"/>
    </row>
    <row r="176" spans="1:11" s="150" customFormat="1" ht="15.75">
      <c r="A176" s="438" t="s">
        <v>487</v>
      </c>
      <c r="B176" s="439"/>
      <c r="C176" s="440"/>
      <c r="D176" s="441" t="s">
        <v>394</v>
      </c>
      <c r="E176" s="442"/>
      <c r="F176" s="442"/>
      <c r="G176" s="443"/>
      <c r="H176" s="441" t="s">
        <v>395</v>
      </c>
      <c r="I176" s="442"/>
      <c r="J176" s="444"/>
      <c r="K176" s="149"/>
    </row>
    <row r="177" spans="1:10" ht="15.75">
      <c r="A177" s="291" t="s">
        <v>488</v>
      </c>
      <c r="B177" s="292"/>
      <c r="C177" s="319"/>
      <c r="D177" s="320"/>
      <c r="E177" s="321"/>
      <c r="F177" s="321"/>
      <c r="G177" s="322"/>
      <c r="H177" s="320"/>
      <c r="I177" s="321"/>
      <c r="J177" s="323"/>
    </row>
    <row r="178" spans="1:10" ht="15.75">
      <c r="A178" s="291" t="s">
        <v>489</v>
      </c>
      <c r="B178" s="292"/>
      <c r="C178" s="319"/>
      <c r="D178" s="320">
        <v>1478540</v>
      </c>
      <c r="E178" s="321"/>
      <c r="F178" s="321"/>
      <c r="G178" s="322"/>
      <c r="H178" s="320"/>
      <c r="I178" s="321"/>
      <c r="J178" s="323"/>
    </row>
    <row r="179" spans="1:10" ht="15.75">
      <c r="A179" s="291" t="s">
        <v>490</v>
      </c>
      <c r="B179" s="292"/>
      <c r="C179" s="319"/>
      <c r="D179" s="115"/>
      <c r="E179" s="116"/>
      <c r="F179" s="116"/>
      <c r="G179" s="117"/>
      <c r="H179" s="320">
        <v>7000</v>
      </c>
      <c r="I179" s="321"/>
      <c r="J179" s="323"/>
    </row>
    <row r="180" spans="1:10" ht="15.75">
      <c r="A180" s="291" t="s">
        <v>491</v>
      </c>
      <c r="B180" s="292"/>
      <c r="C180" s="319"/>
      <c r="D180" s="320">
        <v>13987500</v>
      </c>
      <c r="E180" s="321"/>
      <c r="F180" s="321"/>
      <c r="G180" s="322"/>
      <c r="H180" s="320">
        <v>496590000</v>
      </c>
      <c r="I180" s="321"/>
      <c r="J180" s="323"/>
    </row>
    <row r="181" spans="1:10" ht="15.75">
      <c r="A181" s="291" t="s">
        <v>492</v>
      </c>
      <c r="B181" s="292"/>
      <c r="C181" s="319"/>
      <c r="D181" s="445"/>
      <c r="E181" s="446"/>
      <c r="F181" s="446"/>
      <c r="G181" s="447"/>
      <c r="H181" s="445"/>
      <c r="I181" s="446"/>
      <c r="J181" s="448"/>
    </row>
    <row r="182" spans="1:10" ht="15.75">
      <c r="A182" s="291" t="s">
        <v>493</v>
      </c>
      <c r="B182" s="292"/>
      <c r="C182" s="319"/>
      <c r="D182" s="445">
        <v>300</v>
      </c>
      <c r="E182" s="446"/>
      <c r="F182" s="446"/>
      <c r="G182" s="447"/>
      <c r="H182" s="445"/>
      <c r="I182" s="446"/>
      <c r="J182" s="448"/>
    </row>
    <row r="183" spans="1:10" ht="15.75">
      <c r="A183" s="291" t="s">
        <v>494</v>
      </c>
      <c r="B183" s="292"/>
      <c r="C183" s="319"/>
      <c r="D183" s="445">
        <v>3125000</v>
      </c>
      <c r="E183" s="446"/>
      <c r="F183" s="446"/>
      <c r="G183" s="447"/>
      <c r="H183" s="445">
        <v>3125000</v>
      </c>
      <c r="I183" s="446"/>
      <c r="J183" s="448"/>
    </row>
    <row r="184" spans="1:10" ht="16.5" thickBot="1">
      <c r="A184" s="350" t="s">
        <v>426</v>
      </c>
      <c r="B184" s="351"/>
      <c r="C184" s="352"/>
      <c r="D184" s="449">
        <f>SUM(D177:G183)</f>
        <v>18591340</v>
      </c>
      <c r="E184" s="450"/>
      <c r="F184" s="450"/>
      <c r="G184" s="451"/>
      <c r="H184" s="331">
        <f>SUM(H177:J183)</f>
        <v>499722000</v>
      </c>
      <c r="I184" s="332"/>
      <c r="J184" s="334"/>
    </row>
    <row r="185" spans="6:7" ht="16.5" thickBot="1">
      <c r="F185" s="125"/>
      <c r="G185" s="125"/>
    </row>
    <row r="186" spans="1:10" ht="15.75">
      <c r="A186" s="304" t="s">
        <v>495</v>
      </c>
      <c r="B186" s="305"/>
      <c r="C186" s="306"/>
      <c r="D186" s="307" t="s">
        <v>394</v>
      </c>
      <c r="E186" s="308"/>
      <c r="F186" s="308"/>
      <c r="G186" s="309"/>
      <c r="H186" s="307" t="s">
        <v>395</v>
      </c>
      <c r="I186" s="308"/>
      <c r="J186" s="310"/>
    </row>
    <row r="187" spans="1:10" ht="15.75">
      <c r="A187" s="291" t="s">
        <v>496</v>
      </c>
      <c r="B187" s="292"/>
      <c r="C187" s="319"/>
      <c r="D187" s="320">
        <v>373668859</v>
      </c>
      <c r="E187" s="321"/>
      <c r="F187" s="321"/>
      <c r="G187" s="322"/>
      <c r="H187" s="320">
        <v>127728077</v>
      </c>
      <c r="I187" s="321"/>
      <c r="J187" s="323"/>
    </row>
    <row r="188" spans="1:10" ht="15.75">
      <c r="A188" s="291" t="s">
        <v>497</v>
      </c>
      <c r="B188" s="292"/>
      <c r="C188" s="319"/>
      <c r="D188" s="445">
        <v>1703820502</v>
      </c>
      <c r="E188" s="446"/>
      <c r="F188" s="446"/>
      <c r="G188" s="447"/>
      <c r="H188" s="320">
        <v>3472963126</v>
      </c>
      <c r="I188" s="321"/>
      <c r="J188" s="323"/>
    </row>
    <row r="189" spans="1:10" ht="15.75">
      <c r="A189" s="291" t="s">
        <v>498</v>
      </c>
      <c r="B189" s="292"/>
      <c r="C189" s="319"/>
      <c r="D189" s="445">
        <v>149903051</v>
      </c>
      <c r="E189" s="446"/>
      <c r="F189" s="446"/>
      <c r="G189" s="447"/>
      <c r="H189" s="320">
        <v>5955400</v>
      </c>
      <c r="I189" s="321"/>
      <c r="J189" s="323"/>
    </row>
    <row r="190" spans="1:10" ht="15.75">
      <c r="A190" s="291" t="s">
        <v>499</v>
      </c>
      <c r="B190" s="292"/>
      <c r="C190" s="319"/>
      <c r="D190" s="445">
        <v>191428772</v>
      </c>
      <c r="E190" s="446"/>
      <c r="F190" s="446"/>
      <c r="G190" s="447"/>
      <c r="H190" s="320">
        <v>93428400</v>
      </c>
      <c r="I190" s="321"/>
      <c r="J190" s="323"/>
    </row>
    <row r="191" spans="1:10" ht="15.75">
      <c r="A191" s="291" t="s">
        <v>500</v>
      </c>
      <c r="B191" s="292"/>
      <c r="C191" s="319"/>
      <c r="D191" s="445">
        <v>51601365</v>
      </c>
      <c r="E191" s="446"/>
      <c r="F191" s="446"/>
      <c r="G191" s="447"/>
      <c r="H191" s="320">
        <v>62859820</v>
      </c>
      <c r="I191" s="321"/>
      <c r="J191" s="323"/>
    </row>
    <row r="192" spans="1:10" ht="15.75">
      <c r="A192" s="291" t="s">
        <v>501</v>
      </c>
      <c r="B192" s="292"/>
      <c r="C192" s="319"/>
      <c r="D192" s="445">
        <v>47632500</v>
      </c>
      <c r="E192" s="446"/>
      <c r="F192" s="446"/>
      <c r="G192" s="447"/>
      <c r="H192" s="320"/>
      <c r="I192" s="321"/>
      <c r="J192" s="323"/>
    </row>
    <row r="193" spans="1:10" ht="16.5" thickBot="1">
      <c r="A193" s="350" t="s">
        <v>426</v>
      </c>
      <c r="B193" s="351"/>
      <c r="C193" s="352"/>
      <c r="D193" s="331">
        <f>SUM(D187:G192)</f>
        <v>2518055049</v>
      </c>
      <c r="E193" s="332"/>
      <c r="F193" s="332"/>
      <c r="G193" s="333"/>
      <c r="H193" s="331">
        <f>SUM(H187:J192)</f>
        <v>3762934823</v>
      </c>
      <c r="I193" s="332"/>
      <c r="J193" s="334"/>
    </row>
    <row r="194" spans="4:7" ht="19.5" customHeight="1" thickBot="1">
      <c r="D194" s="151"/>
      <c r="E194" s="151"/>
      <c r="F194" s="151"/>
      <c r="G194" s="151"/>
    </row>
    <row r="195" spans="1:10" ht="15.75">
      <c r="A195" s="304" t="s">
        <v>502</v>
      </c>
      <c r="B195" s="305"/>
      <c r="C195" s="306"/>
      <c r="D195" s="307" t="s">
        <v>394</v>
      </c>
      <c r="E195" s="308"/>
      <c r="F195" s="308"/>
      <c r="G195" s="309"/>
      <c r="H195" s="307" t="s">
        <v>395</v>
      </c>
      <c r="I195" s="308"/>
      <c r="J195" s="310"/>
    </row>
    <row r="196" spans="1:10" ht="18.75" customHeight="1">
      <c r="A196" s="291" t="s">
        <v>503</v>
      </c>
      <c r="B196" s="292"/>
      <c r="C196" s="319"/>
      <c r="D196" s="320">
        <v>488510558</v>
      </c>
      <c r="E196" s="321"/>
      <c r="F196" s="321"/>
      <c r="G196" s="322"/>
      <c r="H196" s="320">
        <v>1756110483</v>
      </c>
      <c r="I196" s="321"/>
      <c r="J196" s="323"/>
    </row>
    <row r="197" spans="1:10" ht="15.75">
      <c r="A197" s="291" t="s">
        <v>504</v>
      </c>
      <c r="B197" s="292"/>
      <c r="C197" s="319"/>
      <c r="D197" s="320">
        <v>58976760</v>
      </c>
      <c r="E197" s="321"/>
      <c r="F197" s="321"/>
      <c r="G197" s="322"/>
      <c r="H197" s="320">
        <v>63294022</v>
      </c>
      <c r="I197" s="321"/>
      <c r="J197" s="323"/>
    </row>
    <row r="198" spans="1:10" ht="15.75">
      <c r="A198" s="291" t="s">
        <v>505</v>
      </c>
      <c r="B198" s="292"/>
      <c r="C198" s="319"/>
      <c r="D198" s="320"/>
      <c r="E198" s="321"/>
      <c r="F198" s="321"/>
      <c r="G198" s="322"/>
      <c r="H198" s="320"/>
      <c r="I198" s="321"/>
      <c r="J198" s="323"/>
    </row>
    <row r="199" spans="1:10" ht="15.75">
      <c r="A199" s="291" t="s">
        <v>506</v>
      </c>
      <c r="B199" s="292"/>
      <c r="C199" s="319"/>
      <c r="D199" s="452">
        <v>109685980</v>
      </c>
      <c r="E199" s="453"/>
      <c r="F199" s="453"/>
      <c r="G199" s="454"/>
      <c r="H199" s="452">
        <v>97685980</v>
      </c>
      <c r="I199" s="453"/>
      <c r="J199" s="455"/>
    </row>
    <row r="200" spans="1:13" ht="16.5" thickBot="1">
      <c r="A200" s="350" t="s">
        <v>426</v>
      </c>
      <c r="B200" s="351"/>
      <c r="C200" s="352"/>
      <c r="D200" s="331">
        <f>SUM(D196:G199)</f>
        <v>657173298</v>
      </c>
      <c r="E200" s="332"/>
      <c r="F200" s="332"/>
      <c r="G200" s="333"/>
      <c r="H200" s="331">
        <f>SUM(H196:J199)</f>
        <v>1917090485</v>
      </c>
      <c r="I200" s="332"/>
      <c r="J200" s="334"/>
      <c r="M200" s="127"/>
    </row>
    <row r="201" spans="1:10" ht="35.25" customHeight="1">
      <c r="A201" s="456" t="s">
        <v>507</v>
      </c>
      <c r="B201" s="456"/>
      <c r="C201" s="456"/>
      <c r="D201" s="456"/>
      <c r="E201" s="456"/>
      <c r="F201" s="456"/>
      <c r="G201" s="456"/>
      <c r="H201" s="456"/>
      <c r="I201" s="456"/>
      <c r="J201" s="456"/>
    </row>
    <row r="202" ht="16.5" thickBot="1"/>
    <row r="203" spans="1:10" ht="15.75">
      <c r="A203" s="304" t="s">
        <v>508</v>
      </c>
      <c r="B203" s="305"/>
      <c r="C203" s="306"/>
      <c r="D203" s="307" t="s">
        <v>394</v>
      </c>
      <c r="E203" s="308"/>
      <c r="F203" s="308"/>
      <c r="G203" s="309"/>
      <c r="H203" s="307" t="s">
        <v>395</v>
      </c>
      <c r="I203" s="308"/>
      <c r="J203" s="310"/>
    </row>
    <row r="204" spans="1:10" ht="15.75">
      <c r="A204" s="291" t="s">
        <v>509</v>
      </c>
      <c r="B204" s="292"/>
      <c r="C204" s="319"/>
      <c r="D204" s="320">
        <v>11000000</v>
      </c>
      <c r="E204" s="321"/>
      <c r="F204" s="321"/>
      <c r="G204" s="322"/>
      <c r="H204" s="320">
        <v>11000000</v>
      </c>
      <c r="I204" s="321"/>
      <c r="J204" s="323"/>
    </row>
    <row r="205" spans="1:10" ht="15.75">
      <c r="A205" s="291" t="s">
        <v>510</v>
      </c>
      <c r="B205" s="292"/>
      <c r="C205" s="319"/>
      <c r="D205" s="320">
        <v>108977399</v>
      </c>
      <c r="E205" s="321"/>
      <c r="F205" s="321"/>
      <c r="G205" s="322"/>
      <c r="H205" s="320">
        <v>173624337</v>
      </c>
      <c r="I205" s="321"/>
      <c r="J205" s="323"/>
    </row>
    <row r="206" spans="1:10" ht="16.5" thickBot="1">
      <c r="A206" s="350" t="s">
        <v>426</v>
      </c>
      <c r="B206" s="351"/>
      <c r="C206" s="352"/>
      <c r="D206" s="331">
        <f>D204+D205</f>
        <v>119977399</v>
      </c>
      <c r="E206" s="332"/>
      <c r="F206" s="332"/>
      <c r="G206" s="333"/>
      <c r="H206" s="331">
        <f>H205+H204</f>
        <v>184624337</v>
      </c>
      <c r="I206" s="332"/>
      <c r="J206" s="334"/>
    </row>
    <row r="208" spans="1:10" ht="15.75">
      <c r="A208" s="457" t="s">
        <v>511</v>
      </c>
      <c r="B208" s="457"/>
      <c r="C208" s="457"/>
      <c r="D208" s="457"/>
      <c r="E208" s="457"/>
      <c r="F208" s="457"/>
      <c r="G208" s="457"/>
      <c r="H208" s="457"/>
      <c r="I208" s="457"/>
      <c r="J208" s="457"/>
    </row>
    <row r="209" spans="1:10" ht="16.5" thickBot="1">
      <c r="A209" s="458" t="s">
        <v>512</v>
      </c>
      <c r="B209" s="458"/>
      <c r="C209" s="458"/>
      <c r="D209" s="458"/>
      <c r="E209" s="458"/>
      <c r="F209" s="458"/>
      <c r="G209" s="458"/>
      <c r="H209" s="458"/>
      <c r="I209" s="458"/>
      <c r="J209" s="458"/>
    </row>
    <row r="210" spans="1:10" ht="60">
      <c r="A210" s="152" t="s">
        <v>513</v>
      </c>
      <c r="B210" s="153" t="s">
        <v>514</v>
      </c>
      <c r="C210" s="153" t="s">
        <v>515</v>
      </c>
      <c r="D210" s="154" t="s">
        <v>516</v>
      </c>
      <c r="E210" s="154" t="s">
        <v>517</v>
      </c>
      <c r="G210" s="154" t="s">
        <v>518</v>
      </c>
      <c r="H210" s="459" t="s">
        <v>519</v>
      </c>
      <c r="I210" s="460"/>
      <c r="J210" s="461"/>
    </row>
    <row r="211" spans="1:10" ht="15.75">
      <c r="A211" s="155" t="s">
        <v>520</v>
      </c>
      <c r="B211" s="156"/>
      <c r="C211" s="156"/>
      <c r="D211" s="157"/>
      <c r="E211" s="157"/>
      <c r="F211" s="158"/>
      <c r="G211" s="157"/>
      <c r="H211" s="462"/>
      <c r="I211" s="463"/>
      <c r="J211" s="464"/>
    </row>
    <row r="212" spans="1:10" ht="15.75">
      <c r="A212" s="159" t="s">
        <v>521</v>
      </c>
      <c r="B212" s="160">
        <v>46683000000</v>
      </c>
      <c r="C212" s="160">
        <v>5000000000</v>
      </c>
      <c r="D212" s="160">
        <v>1583077928</v>
      </c>
      <c r="E212" s="161">
        <v>1369096036</v>
      </c>
      <c r="F212" s="162"/>
      <c r="G212" s="160"/>
      <c r="H212" s="465">
        <v>7457812948</v>
      </c>
      <c r="I212" s="466"/>
      <c r="J212" s="467"/>
    </row>
    <row r="213" spans="1:10" ht="15.75">
      <c r="A213" s="163" t="s">
        <v>522</v>
      </c>
      <c r="B213" s="164"/>
      <c r="C213" s="164"/>
      <c r="D213" s="164"/>
      <c r="E213" s="165"/>
      <c r="F213" s="166"/>
      <c r="G213" s="164"/>
      <c r="H213" s="468"/>
      <c r="I213" s="469"/>
      <c r="J213" s="470"/>
    </row>
    <row r="214" spans="1:10" ht="27.75">
      <c r="A214" s="163" t="s">
        <v>523</v>
      </c>
      <c r="B214" s="164"/>
      <c r="C214" s="164"/>
      <c r="D214" s="165"/>
      <c r="E214" s="165"/>
      <c r="F214" s="166"/>
      <c r="G214" s="165"/>
      <c r="H214" s="468">
        <v>11058119607</v>
      </c>
      <c r="I214" s="469"/>
      <c r="J214" s="470"/>
    </row>
    <row r="215" spans="1:10" ht="15.75">
      <c r="A215" s="163" t="s">
        <v>524</v>
      </c>
      <c r="B215" s="164"/>
      <c r="C215" s="164"/>
      <c r="D215" s="165"/>
      <c r="E215" s="165"/>
      <c r="F215" s="166"/>
      <c r="G215" s="165"/>
      <c r="H215" s="468">
        <f>SUM(H216:J218)</f>
        <v>11896905607</v>
      </c>
      <c r="I215" s="469"/>
      <c r="J215" s="470"/>
    </row>
    <row r="216" spans="1:10" ht="15.75">
      <c r="A216" s="163" t="s">
        <v>525</v>
      </c>
      <c r="B216" s="164"/>
      <c r="C216" s="164"/>
      <c r="D216" s="165"/>
      <c r="E216" s="164">
        <v>552904607</v>
      </c>
      <c r="F216" s="166"/>
      <c r="G216" s="164"/>
      <c r="H216" s="471">
        <f>SUM(B216:G216)</f>
        <v>552904607</v>
      </c>
      <c r="I216" s="472"/>
      <c r="J216" s="473"/>
    </row>
    <row r="217" spans="1:10" ht="15.75">
      <c r="A217" s="163" t="s">
        <v>526</v>
      </c>
      <c r="B217" s="164"/>
      <c r="C217" s="164"/>
      <c r="D217" s="165"/>
      <c r="E217" s="164"/>
      <c r="F217" s="166"/>
      <c r="G217" s="164"/>
      <c r="H217" s="471">
        <v>9667589000</v>
      </c>
      <c r="I217" s="472"/>
      <c r="J217" s="473"/>
    </row>
    <row r="218" spans="1:10" ht="41.25">
      <c r="A218" s="163" t="s">
        <v>527</v>
      </c>
      <c r="B218" s="164"/>
      <c r="C218" s="164"/>
      <c r="D218" s="164"/>
      <c r="E218" s="165"/>
      <c r="F218" s="166"/>
      <c r="G218" s="164"/>
      <c r="H218" s="471">
        <v>1676412000</v>
      </c>
      <c r="I218" s="472"/>
      <c r="J218" s="473"/>
    </row>
    <row r="219" spans="1:10" ht="70.5" customHeight="1">
      <c r="A219" s="167" t="s">
        <v>528</v>
      </c>
      <c r="B219" s="164"/>
      <c r="C219" s="164">
        <v>5000000000</v>
      </c>
      <c r="D219" s="164"/>
      <c r="E219" s="165"/>
      <c r="F219" s="166"/>
      <c r="G219" s="164"/>
      <c r="H219" s="468">
        <v>1080547243</v>
      </c>
      <c r="I219" s="469"/>
      <c r="J219" s="470"/>
    </row>
    <row r="220" spans="1:10" ht="16.5" thickBot="1">
      <c r="A220" s="168" t="s">
        <v>529</v>
      </c>
      <c r="B220" s="169">
        <f>B212+B213-B219</f>
        <v>46683000000</v>
      </c>
      <c r="C220" s="169">
        <f>C212+C213-C219</f>
        <v>0</v>
      </c>
      <c r="D220" s="169">
        <f>D212+D216-D219</f>
        <v>1583077928</v>
      </c>
      <c r="E220" s="169">
        <f>E212+E216-E219</f>
        <v>1922000643</v>
      </c>
      <c r="F220" s="170"/>
      <c r="G220" s="169"/>
      <c r="H220" s="474">
        <f>H212-H213+H214-H215-H219</f>
        <v>5538479705</v>
      </c>
      <c r="I220" s="475"/>
      <c r="J220" s="476"/>
    </row>
    <row r="221" spans="1:10" ht="60.75" thickBot="1">
      <c r="A221" s="171" t="s">
        <v>513</v>
      </c>
      <c r="B221" s="172" t="s">
        <v>530</v>
      </c>
      <c r="C221" s="172" t="s">
        <v>515</v>
      </c>
      <c r="D221" s="173" t="s">
        <v>516</v>
      </c>
      <c r="E221" s="173" t="s">
        <v>517</v>
      </c>
      <c r="F221" s="174"/>
      <c r="G221" s="173" t="s">
        <v>518</v>
      </c>
      <c r="H221" s="477" t="s">
        <v>519</v>
      </c>
      <c r="I221" s="478"/>
      <c r="J221" s="479"/>
    </row>
    <row r="222" spans="1:10" ht="15.75">
      <c r="A222" s="175" t="s">
        <v>531</v>
      </c>
      <c r="B222" s="176"/>
      <c r="C222" s="176"/>
      <c r="D222" s="177"/>
      <c r="E222" s="177"/>
      <c r="F222" s="178"/>
      <c r="G222" s="177"/>
      <c r="H222" s="480"/>
      <c r="I222" s="481"/>
      <c r="J222" s="482"/>
    </row>
    <row r="223" spans="1:10" ht="15.75">
      <c r="A223" s="159" t="s">
        <v>532</v>
      </c>
      <c r="B223" s="160">
        <f>B220</f>
        <v>46683000000</v>
      </c>
      <c r="C223" s="160">
        <f>C220</f>
        <v>0</v>
      </c>
      <c r="D223" s="160">
        <v>1583077928</v>
      </c>
      <c r="E223" s="161">
        <f>E220</f>
        <v>1922000643</v>
      </c>
      <c r="F223" s="162"/>
      <c r="G223" s="160"/>
      <c r="H223" s="465">
        <f>H220</f>
        <v>5538479705</v>
      </c>
      <c r="I223" s="466"/>
      <c r="J223" s="467"/>
    </row>
    <row r="224" spans="1:10" ht="15.75">
      <c r="A224" s="163" t="s">
        <v>533</v>
      </c>
      <c r="B224" s="179"/>
      <c r="C224" s="179"/>
      <c r="D224" s="164"/>
      <c r="E224" s="165"/>
      <c r="F224" s="166"/>
      <c r="G224" s="164"/>
      <c r="H224" s="468"/>
      <c r="I224" s="469"/>
      <c r="J224" s="470"/>
    </row>
    <row r="225" spans="1:10" ht="15.75">
      <c r="A225" s="180" t="s">
        <v>534</v>
      </c>
      <c r="B225" s="179"/>
      <c r="C225" s="179"/>
      <c r="D225" s="165"/>
      <c r="E225" s="165"/>
      <c r="F225" s="166"/>
      <c r="G225" s="165"/>
      <c r="H225" s="483">
        <v>7931725122</v>
      </c>
      <c r="I225" s="484"/>
      <c r="J225" s="485"/>
    </row>
    <row r="226" spans="1:10" ht="15.75" customHeight="1">
      <c r="A226" s="163" t="s">
        <v>535</v>
      </c>
      <c r="B226" s="179"/>
      <c r="C226" s="179"/>
      <c r="D226" s="165"/>
      <c r="E226" s="165"/>
      <c r="F226" s="166"/>
      <c r="G226" s="165"/>
      <c r="H226" s="468">
        <f>SUM(H227:J229)</f>
        <v>9582749827</v>
      </c>
      <c r="I226" s="469"/>
      <c r="J226" s="470"/>
    </row>
    <row r="227" spans="1:10" ht="15.75">
      <c r="A227" s="163" t="s">
        <v>525</v>
      </c>
      <c r="B227" s="179"/>
      <c r="C227" s="179"/>
      <c r="D227" s="165"/>
      <c r="E227" s="181">
        <f>396584378+22215705</f>
        <v>418800083</v>
      </c>
      <c r="F227" s="166"/>
      <c r="G227" s="164"/>
      <c r="H227" s="471">
        <f>SUM(B227:G227)</f>
        <v>418800083</v>
      </c>
      <c r="I227" s="472"/>
      <c r="J227" s="473"/>
    </row>
    <row r="228" spans="1:10" ht="15.75">
      <c r="A228" s="163" t="s">
        <v>536</v>
      </c>
      <c r="B228" s="179"/>
      <c r="C228" s="179"/>
      <c r="D228" s="165"/>
      <c r="E228" s="164"/>
      <c r="F228" s="166"/>
      <c r="G228" s="164"/>
      <c r="H228" s="471">
        <f>4638300000+4638300*700</f>
        <v>7885110000</v>
      </c>
      <c r="I228" s="472"/>
      <c r="J228" s="473"/>
    </row>
    <row r="229" spans="1:13" ht="40.5">
      <c r="A229" s="182" t="s">
        <v>537</v>
      </c>
      <c r="B229" s="183"/>
      <c r="C229" s="183"/>
      <c r="D229" s="184"/>
      <c r="E229" s="185"/>
      <c r="F229" s="186"/>
      <c r="G229" s="184"/>
      <c r="H229" s="486">
        <f>179760744+1031125000+10193000+57761000</f>
        <v>1278839744</v>
      </c>
      <c r="I229" s="487"/>
      <c r="J229" s="488"/>
      <c r="M229" s="127"/>
    </row>
    <row r="230" spans="1:13" ht="16.5" thickBot="1">
      <c r="A230" s="168" t="s">
        <v>538</v>
      </c>
      <c r="B230" s="169">
        <f>B223+B224</f>
        <v>46683000000</v>
      </c>
      <c r="C230" s="169"/>
      <c r="D230" s="187">
        <f>D223+D227</f>
        <v>1583077928</v>
      </c>
      <c r="E230" s="187">
        <f>E223+E227</f>
        <v>2340800726</v>
      </c>
      <c r="F230" s="188"/>
      <c r="G230" s="187"/>
      <c r="H230" s="474">
        <f>H223-H224+H225-H226</f>
        <v>3887455000</v>
      </c>
      <c r="I230" s="475"/>
      <c r="J230" s="476"/>
      <c r="M230" s="127">
        <f>H230-3887455000</f>
        <v>0</v>
      </c>
    </row>
    <row r="231" spans="1:10" ht="15.75">
      <c r="A231" s="114"/>
      <c r="B231" s="148"/>
      <c r="C231" s="148"/>
      <c r="D231" s="148"/>
      <c r="E231" s="148"/>
      <c r="F231" s="148"/>
      <c r="G231" s="148"/>
      <c r="H231" s="148"/>
      <c r="I231" s="148"/>
      <c r="J231" s="148"/>
    </row>
    <row r="232" spans="1:10" ht="16.5" thickBot="1">
      <c r="A232" s="189" t="s">
        <v>539</v>
      </c>
      <c r="B232" s="114"/>
      <c r="C232" s="114"/>
      <c r="D232" s="114"/>
      <c r="E232" s="114"/>
      <c r="F232" s="114"/>
      <c r="G232" s="114"/>
      <c r="H232" s="114"/>
      <c r="I232" s="114"/>
      <c r="J232" s="114"/>
    </row>
    <row r="233" spans="1:10" ht="15.75">
      <c r="A233" s="190" t="s">
        <v>513</v>
      </c>
      <c r="B233" s="307" t="s">
        <v>394</v>
      </c>
      <c r="C233" s="308"/>
      <c r="D233" s="308"/>
      <c r="E233" s="309"/>
      <c r="F233" s="307" t="s">
        <v>395</v>
      </c>
      <c r="G233" s="308"/>
      <c r="H233" s="308"/>
      <c r="I233" s="308"/>
      <c r="J233" s="310"/>
    </row>
    <row r="234" spans="1:10" ht="15.75">
      <c r="A234" s="191" t="s">
        <v>540</v>
      </c>
      <c r="B234" s="489">
        <f>G234</f>
        <v>13953600000</v>
      </c>
      <c r="C234" s="490"/>
      <c r="D234" s="490"/>
      <c r="E234" s="491"/>
      <c r="F234" s="192"/>
      <c r="G234" s="492">
        <v>13953600000</v>
      </c>
      <c r="H234" s="493"/>
      <c r="I234" s="493"/>
      <c r="J234" s="494"/>
    </row>
    <row r="235" spans="1:10" ht="15.75">
      <c r="A235" s="191" t="s">
        <v>541</v>
      </c>
      <c r="B235" s="489">
        <v>292000000</v>
      </c>
      <c r="C235" s="490"/>
      <c r="D235" s="490"/>
      <c r="E235" s="491"/>
      <c r="F235" s="192"/>
      <c r="G235" s="492">
        <v>300000000</v>
      </c>
      <c r="H235" s="493"/>
      <c r="I235" s="493"/>
      <c r="J235" s="494"/>
    </row>
    <row r="236" spans="1:10" ht="15.75">
      <c r="A236" s="193" t="s">
        <v>542</v>
      </c>
      <c r="B236" s="492">
        <f>B237-B235-B234</f>
        <v>32437400000</v>
      </c>
      <c r="C236" s="493"/>
      <c r="D236" s="493"/>
      <c r="E236" s="495"/>
      <c r="F236" s="192" t="s">
        <v>543</v>
      </c>
      <c r="G236" s="492">
        <f>G237-G234-G235</f>
        <v>32429400000</v>
      </c>
      <c r="H236" s="493"/>
      <c r="I236" s="493"/>
      <c r="J236" s="494"/>
    </row>
    <row r="237" spans="1:10" ht="16.5" thickBot="1">
      <c r="A237" s="194" t="s">
        <v>426</v>
      </c>
      <c r="B237" s="496">
        <v>46683000000</v>
      </c>
      <c r="C237" s="497"/>
      <c r="D237" s="497"/>
      <c r="E237" s="498"/>
      <c r="F237" s="195"/>
      <c r="G237" s="496">
        <f>B237</f>
        <v>46683000000</v>
      </c>
      <c r="H237" s="497"/>
      <c r="I237" s="497"/>
      <c r="J237" s="499"/>
    </row>
    <row r="238" spans="1:10" ht="16.5" thickBot="1">
      <c r="A238" s="151"/>
      <c r="B238" s="151"/>
      <c r="C238" s="151"/>
      <c r="D238" s="151"/>
      <c r="E238" s="151"/>
      <c r="F238" s="151"/>
      <c r="G238" s="151"/>
      <c r="H238" s="151"/>
      <c r="I238" s="151"/>
      <c r="J238" s="151"/>
    </row>
    <row r="239" spans="1:10" ht="33.75" customHeight="1">
      <c r="A239" s="500" t="s">
        <v>544</v>
      </c>
      <c r="B239" s="501"/>
      <c r="C239" s="501"/>
      <c r="D239" s="502" t="s">
        <v>545</v>
      </c>
      <c r="E239" s="502"/>
      <c r="F239" s="502"/>
      <c r="G239" s="502"/>
      <c r="H239" s="502" t="s">
        <v>546</v>
      </c>
      <c r="I239" s="502"/>
      <c r="J239" s="503"/>
    </row>
    <row r="240" spans="1:10" ht="15.75">
      <c r="A240" s="504" t="s">
        <v>547</v>
      </c>
      <c r="B240" s="505"/>
      <c r="C240" s="505"/>
      <c r="D240" s="506"/>
      <c r="E240" s="506"/>
      <c r="F240" s="506"/>
      <c r="G240" s="506"/>
      <c r="H240" s="506"/>
      <c r="I240" s="506"/>
      <c r="J240" s="507"/>
    </row>
    <row r="241" spans="1:10" ht="15.75">
      <c r="A241" s="504" t="s">
        <v>548</v>
      </c>
      <c r="B241" s="505"/>
      <c r="C241" s="505"/>
      <c r="D241" s="326">
        <f>B237</f>
        <v>46683000000</v>
      </c>
      <c r="E241" s="326"/>
      <c r="F241" s="326"/>
      <c r="G241" s="326"/>
      <c r="H241" s="326">
        <f>D241</f>
        <v>46683000000</v>
      </c>
      <c r="I241" s="326"/>
      <c r="J241" s="327"/>
    </row>
    <row r="242" spans="1:10" ht="15.75">
      <c r="A242" s="504" t="s">
        <v>549</v>
      </c>
      <c r="B242" s="505"/>
      <c r="C242" s="505"/>
      <c r="D242" s="326"/>
      <c r="E242" s="326"/>
      <c r="F242" s="326"/>
      <c r="G242" s="326"/>
      <c r="H242" s="508"/>
      <c r="I242" s="508"/>
      <c r="J242" s="509"/>
    </row>
    <row r="243" spans="1:14" ht="15.75">
      <c r="A243" s="504" t="s">
        <v>550</v>
      </c>
      <c r="B243" s="505"/>
      <c r="C243" s="505"/>
      <c r="D243" s="326">
        <f>D241+D242</f>
        <v>46683000000</v>
      </c>
      <c r="E243" s="326"/>
      <c r="F243" s="326"/>
      <c r="G243" s="326"/>
      <c r="H243" s="326">
        <f>H241+H242</f>
        <v>46683000000</v>
      </c>
      <c r="I243" s="326"/>
      <c r="J243" s="327"/>
      <c r="N243" s="114"/>
    </row>
    <row r="244" spans="1:14" ht="16.5" thickBot="1">
      <c r="A244" s="510" t="s">
        <v>551</v>
      </c>
      <c r="B244" s="511"/>
      <c r="C244" s="512"/>
      <c r="D244" s="513"/>
      <c r="E244" s="513"/>
      <c r="F244" s="513"/>
      <c r="G244" s="513"/>
      <c r="H244" s="513">
        <v>4638300000</v>
      </c>
      <c r="I244" s="513"/>
      <c r="J244" s="514"/>
      <c r="N244" s="119"/>
    </row>
    <row r="245" spans="1:14" ht="16.5" thickBot="1">
      <c r="A245" s="114"/>
      <c r="B245" s="114"/>
      <c r="C245" s="114"/>
      <c r="D245" s="114"/>
      <c r="E245" s="114"/>
      <c r="F245" s="114"/>
      <c r="G245" s="114"/>
      <c r="H245" s="114"/>
      <c r="I245" s="114"/>
      <c r="J245" s="114"/>
      <c r="N245" s="114"/>
    </row>
    <row r="246" spans="1:14" ht="32.25" customHeight="1">
      <c r="A246" s="515" t="s">
        <v>552</v>
      </c>
      <c r="B246" s="516"/>
      <c r="C246" s="517"/>
      <c r="D246" s="502" t="s">
        <v>545</v>
      </c>
      <c r="E246" s="502"/>
      <c r="F246" s="502"/>
      <c r="G246" s="502"/>
      <c r="H246" s="502" t="s">
        <v>546</v>
      </c>
      <c r="I246" s="502"/>
      <c r="J246" s="503"/>
      <c r="N246" s="114"/>
    </row>
    <row r="247" spans="1:14" ht="15.75">
      <c r="A247" s="291" t="s">
        <v>553</v>
      </c>
      <c r="B247" s="292"/>
      <c r="C247" s="319"/>
      <c r="D247" s="518">
        <f>4668300-D248</f>
        <v>4647600</v>
      </c>
      <c r="E247" s="519"/>
      <c r="F247" s="519"/>
      <c r="G247" s="520"/>
      <c r="H247" s="518">
        <f>H249-H248</f>
        <v>4638300</v>
      </c>
      <c r="I247" s="519"/>
      <c r="J247" s="521"/>
      <c r="N247" s="114"/>
    </row>
    <row r="248" spans="1:10" ht="15.75" customHeight="1">
      <c r="A248" s="291" t="s">
        <v>554</v>
      </c>
      <c r="B248" s="292"/>
      <c r="C248" s="319"/>
      <c r="D248" s="518">
        <v>20700</v>
      </c>
      <c r="E248" s="519"/>
      <c r="F248" s="519"/>
      <c r="G248" s="520"/>
      <c r="H248" s="522">
        <v>30000</v>
      </c>
      <c r="I248" s="523"/>
      <c r="J248" s="524"/>
    </row>
    <row r="249" spans="1:10" ht="16.5" thickBot="1">
      <c r="A249" s="525" t="s">
        <v>426</v>
      </c>
      <c r="B249" s="351"/>
      <c r="C249" s="352"/>
      <c r="D249" s="435">
        <f>D247+D248</f>
        <v>4668300</v>
      </c>
      <c r="E249" s="436"/>
      <c r="F249" s="436"/>
      <c r="G249" s="526"/>
      <c r="H249" s="435">
        <v>4668300</v>
      </c>
      <c r="I249" s="436"/>
      <c r="J249" s="437"/>
    </row>
    <row r="250" spans="1:10" ht="15.75">
      <c r="A250" s="196" t="s">
        <v>555</v>
      </c>
      <c r="B250" s="114"/>
      <c r="C250" s="114"/>
      <c r="D250" s="114"/>
      <c r="E250" s="114"/>
      <c r="F250" s="114"/>
      <c r="G250" s="114"/>
      <c r="H250" s="114"/>
      <c r="I250" s="114"/>
      <c r="J250" s="114"/>
    </row>
    <row r="251" spans="1:10" ht="15.75">
      <c r="A251" s="196"/>
      <c r="B251" s="114"/>
      <c r="C251" s="114"/>
      <c r="D251" s="114"/>
      <c r="E251" s="114"/>
      <c r="F251" s="114"/>
      <c r="G251" s="114"/>
      <c r="H251" s="114"/>
      <c r="I251" s="114"/>
      <c r="J251" s="114"/>
    </row>
    <row r="252" spans="1:10" ht="16.5">
      <c r="A252" s="527" t="s">
        <v>556</v>
      </c>
      <c r="B252" s="527"/>
      <c r="C252" s="527"/>
      <c r="D252" s="527"/>
      <c r="E252" s="527"/>
      <c r="F252" s="527"/>
      <c r="G252" s="527"/>
      <c r="H252" s="527"/>
      <c r="I252" s="527"/>
      <c r="J252" s="527"/>
    </row>
    <row r="253" spans="1:10" ht="11.25" customHeight="1" thickBot="1">
      <c r="A253" s="197"/>
      <c r="B253" s="197"/>
      <c r="C253" s="197"/>
      <c r="D253" s="197"/>
      <c r="E253" s="197"/>
      <c r="F253" s="197"/>
      <c r="G253" s="197"/>
      <c r="H253" s="197"/>
      <c r="I253" s="197"/>
      <c r="J253" s="197"/>
    </row>
    <row r="254" spans="1:11" ht="31.5" customHeight="1">
      <c r="A254" s="528" t="s">
        <v>557</v>
      </c>
      <c r="B254" s="529"/>
      <c r="C254" s="530"/>
      <c r="D254" s="502" t="s">
        <v>545</v>
      </c>
      <c r="E254" s="502"/>
      <c r="F254" s="502"/>
      <c r="G254" s="502"/>
      <c r="H254" s="502" t="s">
        <v>546</v>
      </c>
      <c r="I254" s="502"/>
      <c r="J254" s="503"/>
      <c r="K254" s="198"/>
    </row>
    <row r="255" spans="1:11" ht="15.75">
      <c r="A255" s="339" t="s">
        <v>558</v>
      </c>
      <c r="B255" s="340"/>
      <c r="C255" s="341"/>
      <c r="D255" s="531">
        <v>27868337718</v>
      </c>
      <c r="E255" s="532"/>
      <c r="F255" s="532"/>
      <c r="G255" s="533"/>
      <c r="H255" s="534">
        <v>29130908594</v>
      </c>
      <c r="I255" s="535"/>
      <c r="J255" s="536"/>
      <c r="K255" s="88"/>
    </row>
    <row r="256" spans="1:10" ht="15.75">
      <c r="A256" s="339" t="s">
        <v>559</v>
      </c>
      <c r="B256" s="340"/>
      <c r="C256" s="341"/>
      <c r="D256" s="531">
        <v>15633749327</v>
      </c>
      <c r="E256" s="532"/>
      <c r="F256" s="532"/>
      <c r="G256" s="533"/>
      <c r="H256" s="342">
        <v>15205794339</v>
      </c>
      <c r="I256" s="343"/>
      <c r="J256" s="368"/>
    </row>
    <row r="257" spans="1:10" ht="15.75">
      <c r="A257" s="339" t="s">
        <v>560</v>
      </c>
      <c r="B257" s="340"/>
      <c r="C257" s="341"/>
      <c r="D257" s="531">
        <v>95238095</v>
      </c>
      <c r="E257" s="532"/>
      <c r="F257" s="532"/>
      <c r="G257" s="533"/>
      <c r="H257" s="342"/>
      <c r="I257" s="343"/>
      <c r="J257" s="368"/>
    </row>
    <row r="258" spans="1:10" ht="16.5" thickBot="1">
      <c r="A258" s="537" t="s">
        <v>426</v>
      </c>
      <c r="B258" s="538"/>
      <c r="C258" s="539"/>
      <c r="D258" s="540">
        <f>SUM(D255:G257)</f>
        <v>43597325140</v>
      </c>
      <c r="E258" s="541"/>
      <c r="F258" s="541"/>
      <c r="G258" s="542"/>
      <c r="H258" s="540">
        <f>SUM(H255:J257)</f>
        <v>44336702933</v>
      </c>
      <c r="I258" s="541"/>
      <c r="J258" s="543"/>
    </row>
    <row r="259" spans="1:10" ht="16.5" thickBot="1">
      <c r="A259" s="544"/>
      <c r="B259" s="544"/>
      <c r="C259" s="544"/>
      <c r="D259" s="544"/>
      <c r="E259" s="544"/>
      <c r="F259" s="544"/>
      <c r="G259" s="544"/>
      <c r="H259" s="544"/>
      <c r="I259" s="544"/>
      <c r="J259" s="544"/>
    </row>
    <row r="260" spans="1:11" ht="28.5" customHeight="1">
      <c r="A260" s="528" t="s">
        <v>561</v>
      </c>
      <c r="B260" s="529"/>
      <c r="C260" s="530"/>
      <c r="D260" s="502" t="s">
        <v>545</v>
      </c>
      <c r="E260" s="502"/>
      <c r="F260" s="502"/>
      <c r="G260" s="502"/>
      <c r="H260" s="502" t="s">
        <v>546</v>
      </c>
      <c r="I260" s="502"/>
      <c r="J260" s="503"/>
      <c r="K260" s="88"/>
    </row>
    <row r="261" spans="1:11" ht="15.75">
      <c r="A261" s="291" t="s">
        <v>562</v>
      </c>
      <c r="B261" s="292"/>
      <c r="C261" s="319"/>
      <c r="D261" s="452">
        <v>19829475514</v>
      </c>
      <c r="E261" s="453"/>
      <c r="F261" s="453"/>
      <c r="G261" s="454"/>
      <c r="H261" s="426">
        <v>24150070312</v>
      </c>
      <c r="I261" s="427"/>
      <c r="J261" s="428"/>
      <c r="K261" s="88"/>
    </row>
    <row r="262" spans="1:10" ht="15.75">
      <c r="A262" s="291" t="s">
        <v>563</v>
      </c>
      <c r="B262" s="292"/>
      <c r="C262" s="319"/>
      <c r="D262" s="452">
        <v>7019854030</v>
      </c>
      <c r="E262" s="453"/>
      <c r="F262" s="453"/>
      <c r="G262" s="454"/>
      <c r="H262" s="426">
        <v>7471800079</v>
      </c>
      <c r="I262" s="427"/>
      <c r="J262" s="428"/>
    </row>
    <row r="263" spans="1:10" ht="16.5" thickBot="1">
      <c r="A263" s="350" t="s">
        <v>426</v>
      </c>
      <c r="B263" s="351"/>
      <c r="C263" s="352"/>
      <c r="D263" s="331">
        <f>SUM(D261:G262)</f>
        <v>26849329544</v>
      </c>
      <c r="E263" s="332"/>
      <c r="F263" s="332"/>
      <c r="G263" s="333"/>
      <c r="H263" s="435">
        <f>SUM(H261:J262)</f>
        <v>31621870391</v>
      </c>
      <c r="I263" s="436"/>
      <c r="J263" s="437"/>
    </row>
    <row r="264" spans="1:10" ht="16.5" thickBot="1">
      <c r="A264" s="545"/>
      <c r="B264" s="545"/>
      <c r="C264" s="545"/>
      <c r="D264" s="545"/>
      <c r="E264" s="545"/>
      <c r="F264" s="545"/>
      <c r="G264" s="545"/>
      <c r="H264" s="546"/>
      <c r="I264" s="546"/>
      <c r="J264" s="546"/>
    </row>
    <row r="265" spans="1:10" ht="31.5" customHeight="1">
      <c r="A265" s="438" t="s">
        <v>564</v>
      </c>
      <c r="B265" s="439"/>
      <c r="C265" s="440"/>
      <c r="D265" s="502" t="s">
        <v>545</v>
      </c>
      <c r="E265" s="502"/>
      <c r="F265" s="502"/>
      <c r="G265" s="502"/>
      <c r="H265" s="502" t="s">
        <v>546</v>
      </c>
      <c r="I265" s="502"/>
      <c r="J265" s="503"/>
    </row>
    <row r="266" spans="1:11" ht="16.5" customHeight="1">
      <c r="A266" s="504" t="s">
        <v>565</v>
      </c>
      <c r="B266" s="505"/>
      <c r="C266" s="505"/>
      <c r="D266" s="445">
        <v>1618396041</v>
      </c>
      <c r="E266" s="446"/>
      <c r="F266" s="446"/>
      <c r="G266" s="447"/>
      <c r="H266" s="547">
        <v>1877311275</v>
      </c>
      <c r="I266" s="548"/>
      <c r="J266" s="549"/>
      <c r="K266" s="88"/>
    </row>
    <row r="267" spans="1:10" ht="16.5" thickBot="1">
      <c r="A267" s="550" t="s">
        <v>426</v>
      </c>
      <c r="B267" s="551"/>
      <c r="C267" s="552"/>
      <c r="D267" s="553">
        <f>D266</f>
        <v>1618396041</v>
      </c>
      <c r="E267" s="554"/>
      <c r="F267" s="554"/>
      <c r="G267" s="555"/>
      <c r="H267" s="556">
        <f>H266</f>
        <v>1877311275</v>
      </c>
      <c r="I267" s="557"/>
      <c r="J267" s="558"/>
    </row>
    <row r="268" spans="1:10" ht="16.5" thickBot="1">
      <c r="A268" s="151"/>
      <c r="B268" s="151"/>
      <c r="C268" s="151"/>
      <c r="D268" s="151"/>
      <c r="E268" s="151"/>
      <c r="F268" s="151"/>
      <c r="G268" s="151"/>
      <c r="H268" s="151"/>
      <c r="I268" s="151"/>
      <c r="J268" s="151"/>
    </row>
    <row r="269" spans="1:10" s="77" customFormat="1" ht="29.25" customHeight="1">
      <c r="A269" s="559" t="s">
        <v>566</v>
      </c>
      <c r="B269" s="560"/>
      <c r="C269" s="561"/>
      <c r="D269" s="562" t="s">
        <v>545</v>
      </c>
      <c r="E269" s="562"/>
      <c r="F269" s="562"/>
      <c r="G269" s="562"/>
      <c r="H269" s="562" t="s">
        <v>546</v>
      </c>
      <c r="I269" s="562"/>
      <c r="J269" s="563"/>
    </row>
    <row r="270" spans="1:10" ht="15.75">
      <c r="A270" s="291" t="s">
        <v>567</v>
      </c>
      <c r="B270" s="292"/>
      <c r="C270" s="319"/>
      <c r="D270" s="445">
        <f>52000+1540000</f>
        <v>1592000</v>
      </c>
      <c r="E270" s="446"/>
      <c r="F270" s="446"/>
      <c r="G270" s="447"/>
      <c r="H270" s="547">
        <f>17743333+1540000</f>
        <v>19283333</v>
      </c>
      <c r="I270" s="548"/>
      <c r="J270" s="549"/>
    </row>
    <row r="271" spans="1:10" ht="16.5" thickBot="1">
      <c r="A271" s="350" t="s">
        <v>426</v>
      </c>
      <c r="B271" s="351"/>
      <c r="C271" s="352"/>
      <c r="D271" s="564">
        <f>SUM(D270:G270)</f>
        <v>1592000</v>
      </c>
      <c r="E271" s="565"/>
      <c r="F271" s="565"/>
      <c r="G271" s="566"/>
      <c r="H271" s="435">
        <f>H270</f>
        <v>19283333</v>
      </c>
      <c r="I271" s="436"/>
      <c r="J271" s="437"/>
    </row>
    <row r="272" spans="1:10" ht="16.5" thickBot="1">
      <c r="A272" s="124"/>
      <c r="B272" s="124"/>
      <c r="C272" s="124"/>
      <c r="D272" s="199"/>
      <c r="E272" s="200"/>
      <c r="F272" s="200"/>
      <c r="G272" s="200"/>
      <c r="H272" s="200"/>
      <c r="I272" s="200"/>
      <c r="J272" s="200"/>
    </row>
    <row r="273" spans="1:10" ht="30.75" customHeight="1">
      <c r="A273" s="528" t="s">
        <v>568</v>
      </c>
      <c r="B273" s="529"/>
      <c r="C273" s="530"/>
      <c r="D273" s="502" t="s">
        <v>545</v>
      </c>
      <c r="E273" s="502"/>
      <c r="F273" s="502"/>
      <c r="G273" s="502"/>
      <c r="H273" s="502" t="s">
        <v>546</v>
      </c>
      <c r="I273" s="502"/>
      <c r="J273" s="503"/>
    </row>
    <row r="274" spans="1:10" ht="15.75">
      <c r="A274" s="420" t="s">
        <v>569</v>
      </c>
      <c r="B274" s="421"/>
      <c r="C274" s="422"/>
      <c r="D274" s="432"/>
      <c r="E274" s="433"/>
      <c r="F274" s="433"/>
      <c r="G274" s="567"/>
      <c r="H274" s="432">
        <v>50567720</v>
      </c>
      <c r="I274" s="433"/>
      <c r="J274" s="434"/>
    </row>
    <row r="275" spans="1:11" s="114" customFormat="1" ht="15.75">
      <c r="A275" s="420" t="s">
        <v>570</v>
      </c>
      <c r="B275" s="421"/>
      <c r="C275" s="422"/>
      <c r="D275" s="432">
        <v>209329658</v>
      </c>
      <c r="E275" s="433"/>
      <c r="F275" s="433"/>
      <c r="G275" s="567"/>
      <c r="H275" s="432">
        <v>481019641</v>
      </c>
      <c r="I275" s="433"/>
      <c r="J275" s="434"/>
      <c r="K275" s="88"/>
    </row>
    <row r="276" spans="1:11" s="114" customFormat="1" ht="15.75">
      <c r="A276" s="420" t="s">
        <v>571</v>
      </c>
      <c r="B276" s="421"/>
      <c r="C276" s="422"/>
      <c r="D276" s="432">
        <v>143931274</v>
      </c>
      <c r="E276" s="433"/>
      <c r="F276" s="433"/>
      <c r="G276" s="567"/>
      <c r="H276" s="432">
        <v>205275773</v>
      </c>
      <c r="I276" s="433"/>
      <c r="J276" s="434"/>
      <c r="K276" s="88"/>
    </row>
    <row r="277" spans="1:11" s="114" customFormat="1" ht="16.5" thickBot="1">
      <c r="A277" s="350" t="s">
        <v>426</v>
      </c>
      <c r="B277" s="351"/>
      <c r="C277" s="352"/>
      <c r="D277" s="435">
        <f>SUM(D274:G276)</f>
        <v>353260932</v>
      </c>
      <c r="E277" s="436"/>
      <c r="F277" s="436"/>
      <c r="G277" s="526"/>
      <c r="H277" s="435">
        <f>SUM(H274:J276)</f>
        <v>736863134</v>
      </c>
      <c r="I277" s="436"/>
      <c r="J277" s="437"/>
      <c r="K277" s="88"/>
    </row>
    <row r="278" spans="1:11" s="114" customFormat="1" ht="16.5" thickBot="1">
      <c r="A278" s="124"/>
      <c r="B278" s="124"/>
      <c r="C278" s="124"/>
      <c r="D278" s="199"/>
      <c r="E278" s="200"/>
      <c r="F278" s="200"/>
      <c r="G278" s="200"/>
      <c r="H278" s="200"/>
      <c r="I278" s="200"/>
      <c r="J278" s="200"/>
      <c r="K278" s="88"/>
    </row>
    <row r="279" spans="1:10" ht="30.75" customHeight="1">
      <c r="A279" s="528" t="s">
        <v>572</v>
      </c>
      <c r="B279" s="529"/>
      <c r="C279" s="530"/>
      <c r="D279" s="502" t="s">
        <v>545</v>
      </c>
      <c r="E279" s="502"/>
      <c r="F279" s="502"/>
      <c r="G279" s="502"/>
      <c r="H279" s="502" t="s">
        <v>546</v>
      </c>
      <c r="I279" s="502"/>
      <c r="J279" s="503"/>
    </row>
    <row r="280" spans="1:10" ht="15.75">
      <c r="A280" s="420" t="s">
        <v>573</v>
      </c>
      <c r="B280" s="421"/>
      <c r="C280" s="422"/>
      <c r="D280" s="426">
        <v>2507502165</v>
      </c>
      <c r="E280" s="427"/>
      <c r="F280" s="427"/>
      <c r="G280" s="568"/>
      <c r="H280" s="432">
        <v>2946960770</v>
      </c>
      <c r="I280" s="433"/>
      <c r="J280" s="434"/>
    </row>
    <row r="281" spans="1:10" ht="15.75">
      <c r="A281" s="420" t="s">
        <v>574</v>
      </c>
      <c r="B281" s="421"/>
      <c r="C281" s="422"/>
      <c r="D281" s="426">
        <v>21760436</v>
      </c>
      <c r="E281" s="427"/>
      <c r="F281" s="427"/>
      <c r="G281" s="568"/>
      <c r="H281" s="432">
        <v>32658610</v>
      </c>
      <c r="I281" s="433"/>
      <c r="J281" s="434"/>
    </row>
    <row r="282" spans="1:10" ht="15.75">
      <c r="A282" s="420" t="s">
        <v>575</v>
      </c>
      <c r="B282" s="421"/>
      <c r="C282" s="422"/>
      <c r="D282" s="426">
        <v>9562728</v>
      </c>
      <c r="E282" s="427"/>
      <c r="F282" s="427"/>
      <c r="G282" s="568"/>
      <c r="H282" s="432">
        <v>7714601</v>
      </c>
      <c r="I282" s="433"/>
      <c r="J282" s="434"/>
    </row>
    <row r="283" spans="1:10" ht="15.75">
      <c r="A283" s="420" t="s">
        <v>576</v>
      </c>
      <c r="B283" s="421"/>
      <c r="C283" s="422"/>
      <c r="D283" s="426">
        <v>62634936</v>
      </c>
      <c r="E283" s="427"/>
      <c r="F283" s="427"/>
      <c r="G283" s="568"/>
      <c r="H283" s="432">
        <v>62634936</v>
      </c>
      <c r="I283" s="433"/>
      <c r="J283" s="434"/>
    </row>
    <row r="284" spans="1:10" ht="15.75">
      <c r="A284" s="420" t="s">
        <v>577</v>
      </c>
      <c r="B284" s="421"/>
      <c r="C284" s="422"/>
      <c r="D284" s="426">
        <v>30668773</v>
      </c>
      <c r="E284" s="427"/>
      <c r="F284" s="427"/>
      <c r="G284" s="568"/>
      <c r="H284" s="432">
        <v>48994841</v>
      </c>
      <c r="I284" s="433"/>
      <c r="J284" s="434"/>
    </row>
    <row r="285" spans="1:10" ht="15.75">
      <c r="A285" s="420" t="s">
        <v>578</v>
      </c>
      <c r="B285" s="421"/>
      <c r="C285" s="422"/>
      <c r="D285" s="426">
        <v>65645871</v>
      </c>
      <c r="E285" s="427"/>
      <c r="F285" s="427"/>
      <c r="G285" s="568"/>
      <c r="H285" s="432">
        <v>79462938</v>
      </c>
      <c r="I285" s="433"/>
      <c r="J285" s="434"/>
    </row>
    <row r="286" spans="1:10" ht="15.75">
      <c r="A286" s="420" t="s">
        <v>570</v>
      </c>
      <c r="B286" s="421"/>
      <c r="C286" s="422"/>
      <c r="D286" s="426">
        <v>346483487</v>
      </c>
      <c r="E286" s="427"/>
      <c r="F286" s="427"/>
      <c r="G286" s="568"/>
      <c r="H286" s="432">
        <v>341850996</v>
      </c>
      <c r="I286" s="433"/>
      <c r="J286" s="434"/>
    </row>
    <row r="287" spans="1:10" ht="15.75">
      <c r="A287" s="420" t="s">
        <v>571</v>
      </c>
      <c r="B287" s="421"/>
      <c r="C287" s="422"/>
      <c r="D287" s="426">
        <v>226497472</v>
      </c>
      <c r="E287" s="427"/>
      <c r="F287" s="427"/>
      <c r="G287" s="568"/>
      <c r="H287" s="432">
        <v>399603877</v>
      </c>
      <c r="I287" s="433"/>
      <c r="J287" s="434"/>
    </row>
    <row r="288" spans="1:10" ht="16.5" thickBot="1">
      <c r="A288" s="350" t="s">
        <v>426</v>
      </c>
      <c r="B288" s="351"/>
      <c r="C288" s="352"/>
      <c r="D288" s="435">
        <f>SUM(D280:G287)</f>
        <v>3270755868</v>
      </c>
      <c r="E288" s="436"/>
      <c r="F288" s="436"/>
      <c r="G288" s="526"/>
      <c r="H288" s="435">
        <f>SUM(H280:J287)</f>
        <v>3919881569</v>
      </c>
      <c r="I288" s="436"/>
      <c r="J288" s="437"/>
    </row>
    <row r="289" spans="1:10" ht="16.5" thickBot="1">
      <c r="A289" s="124"/>
      <c r="B289" s="124"/>
      <c r="C289" s="124"/>
      <c r="D289" s="199"/>
      <c r="E289" s="200"/>
      <c r="F289" s="200"/>
      <c r="G289" s="200"/>
      <c r="H289" s="200"/>
      <c r="I289" s="200"/>
      <c r="J289" s="200"/>
    </row>
    <row r="290" spans="1:10" ht="32.25" customHeight="1" thickBot="1">
      <c r="A290" s="569" t="s">
        <v>579</v>
      </c>
      <c r="B290" s="570"/>
      <c r="C290" s="571"/>
      <c r="D290" s="572" t="s">
        <v>545</v>
      </c>
      <c r="E290" s="572"/>
      <c r="F290" s="572"/>
      <c r="G290" s="572"/>
      <c r="H290" s="572" t="s">
        <v>546</v>
      </c>
      <c r="I290" s="572"/>
      <c r="J290" s="573"/>
    </row>
    <row r="291" spans="1:10" ht="15.75">
      <c r="A291" s="574" t="s">
        <v>580</v>
      </c>
      <c r="B291" s="575"/>
      <c r="C291" s="575"/>
      <c r="D291" s="562"/>
      <c r="E291" s="562"/>
      <c r="F291" s="562"/>
      <c r="G291" s="562"/>
      <c r="H291" s="576"/>
      <c r="I291" s="577"/>
      <c r="J291" s="578"/>
    </row>
    <row r="292" spans="1:10" ht="15.75">
      <c r="A292" s="579" t="s">
        <v>581</v>
      </c>
      <c r="B292" s="580"/>
      <c r="C292" s="580"/>
      <c r="D292" s="581">
        <v>48790889</v>
      </c>
      <c r="E292" s="581"/>
      <c r="F292" s="581"/>
      <c r="G292" s="581"/>
      <c r="H292" s="582">
        <v>562478654</v>
      </c>
      <c r="I292" s="583"/>
      <c r="J292" s="584"/>
    </row>
    <row r="293" spans="1:10" ht="16.5" thickBot="1">
      <c r="A293" s="585" t="s">
        <v>426</v>
      </c>
      <c r="B293" s="586"/>
      <c r="C293" s="587"/>
      <c r="D293" s="588">
        <f>D292</f>
        <v>48790889</v>
      </c>
      <c r="E293" s="589"/>
      <c r="F293" s="589"/>
      <c r="G293" s="590"/>
      <c r="H293" s="591">
        <f>H292</f>
        <v>562478654</v>
      </c>
      <c r="I293" s="592"/>
      <c r="J293" s="593"/>
    </row>
    <row r="294" spans="1:10" ht="16.5" thickBot="1">
      <c r="A294" s="124"/>
      <c r="B294" s="124"/>
      <c r="C294" s="124"/>
      <c r="D294" s="199"/>
      <c r="E294" s="200"/>
      <c r="F294" s="200"/>
      <c r="G294" s="200"/>
      <c r="H294" s="200"/>
      <c r="I294" s="200"/>
      <c r="J294" s="200"/>
    </row>
    <row r="295" spans="1:10" ht="30" customHeight="1" thickBot="1">
      <c r="A295" s="569" t="s">
        <v>582</v>
      </c>
      <c r="B295" s="570"/>
      <c r="C295" s="571"/>
      <c r="D295" s="572" t="s">
        <v>545</v>
      </c>
      <c r="E295" s="572"/>
      <c r="F295" s="572"/>
      <c r="G295" s="572"/>
      <c r="H295" s="572" t="s">
        <v>546</v>
      </c>
      <c r="I295" s="572"/>
      <c r="J295" s="573"/>
    </row>
    <row r="296" spans="1:10" ht="15.75">
      <c r="A296" s="574" t="s">
        <v>580</v>
      </c>
      <c r="B296" s="575"/>
      <c r="C296" s="575"/>
      <c r="D296" s="562"/>
      <c r="E296" s="562"/>
      <c r="F296" s="562"/>
      <c r="G296" s="562"/>
      <c r="H296" s="576"/>
      <c r="I296" s="577"/>
      <c r="J296" s="578"/>
    </row>
    <row r="297" spans="1:10" ht="16.5" thickBot="1">
      <c r="A297" s="594" t="s">
        <v>581</v>
      </c>
      <c r="B297" s="595"/>
      <c r="C297" s="595"/>
      <c r="D297" s="596">
        <v>45414250</v>
      </c>
      <c r="E297" s="597"/>
      <c r="F297" s="597"/>
      <c r="G297" s="598"/>
      <c r="H297" s="599">
        <v>69587033</v>
      </c>
      <c r="I297" s="600"/>
      <c r="J297" s="601"/>
    </row>
    <row r="298" spans="1:10" ht="16.5" thickBot="1">
      <c r="A298" s="585" t="s">
        <v>426</v>
      </c>
      <c r="B298" s="586"/>
      <c r="C298" s="587"/>
      <c r="D298" s="588">
        <f>D297</f>
        <v>45414250</v>
      </c>
      <c r="E298" s="589"/>
      <c r="F298" s="589"/>
      <c r="G298" s="590"/>
      <c r="H298" s="591">
        <f>H297</f>
        <v>69587033</v>
      </c>
      <c r="I298" s="592"/>
      <c r="J298" s="593"/>
    </row>
    <row r="299" spans="1:10" ht="16.5" thickBot="1">
      <c r="A299" s="201"/>
      <c r="B299" s="124"/>
      <c r="C299" s="124"/>
      <c r="D299" s="202"/>
      <c r="E299" s="202"/>
      <c r="F299" s="202"/>
      <c r="G299" s="202"/>
      <c r="H299" s="203"/>
      <c r="I299" s="203"/>
      <c r="J299" s="204"/>
    </row>
    <row r="300" spans="1:10" ht="29.25" customHeight="1">
      <c r="A300" s="528" t="s">
        <v>583</v>
      </c>
      <c r="B300" s="529"/>
      <c r="C300" s="530"/>
      <c r="D300" s="502" t="s">
        <v>545</v>
      </c>
      <c r="E300" s="502"/>
      <c r="F300" s="502"/>
      <c r="G300" s="502"/>
      <c r="H300" s="502" t="s">
        <v>546</v>
      </c>
      <c r="I300" s="502"/>
      <c r="J300" s="503"/>
    </row>
    <row r="301" spans="1:13" ht="15.75">
      <c r="A301" s="602" t="s">
        <v>584</v>
      </c>
      <c r="B301" s="603"/>
      <c r="C301" s="604"/>
      <c r="D301" s="320">
        <v>10836088426</v>
      </c>
      <c r="E301" s="321"/>
      <c r="F301" s="321"/>
      <c r="G301" s="322"/>
      <c r="H301" s="320">
        <v>13479497380</v>
      </c>
      <c r="I301" s="321"/>
      <c r="J301" s="323"/>
      <c r="M301" s="127">
        <v>10836088426</v>
      </c>
    </row>
    <row r="302" spans="1:13" ht="15.75">
      <c r="A302" s="602" t="s">
        <v>585</v>
      </c>
      <c r="B302" s="603"/>
      <c r="C302" s="604"/>
      <c r="D302" s="320">
        <v>74438452</v>
      </c>
      <c r="E302" s="321"/>
      <c r="F302" s="321"/>
      <c r="G302" s="322"/>
      <c r="H302" s="320">
        <v>98169339</v>
      </c>
      <c r="I302" s="321"/>
      <c r="J302" s="323"/>
      <c r="M302" s="127">
        <v>74438452</v>
      </c>
    </row>
    <row r="303" spans="1:13" ht="15.75">
      <c r="A303" s="602" t="s">
        <v>586</v>
      </c>
      <c r="B303" s="603"/>
      <c r="C303" s="604"/>
      <c r="D303" s="320">
        <v>8327573650</v>
      </c>
      <c r="E303" s="321"/>
      <c r="F303" s="321"/>
      <c r="G303" s="322"/>
      <c r="H303" s="320">
        <v>9975114567</v>
      </c>
      <c r="I303" s="321"/>
      <c r="J303" s="323"/>
      <c r="M303" s="127">
        <v>8327573650</v>
      </c>
    </row>
    <row r="304" spans="1:13" ht="15.75">
      <c r="A304" s="602" t="s">
        <v>576</v>
      </c>
      <c r="B304" s="603"/>
      <c r="C304" s="604"/>
      <c r="D304" s="320">
        <v>1458828368</v>
      </c>
      <c r="E304" s="321"/>
      <c r="F304" s="321"/>
      <c r="G304" s="322"/>
      <c r="H304" s="320">
        <v>1521514948</v>
      </c>
      <c r="I304" s="321"/>
      <c r="J304" s="323"/>
      <c r="M304" s="127">
        <v>1458828368</v>
      </c>
    </row>
    <row r="305" spans="1:13" ht="15.75">
      <c r="A305" s="602" t="s">
        <v>570</v>
      </c>
      <c r="B305" s="603"/>
      <c r="C305" s="604"/>
      <c r="D305" s="320">
        <v>5277464244</v>
      </c>
      <c r="E305" s="321"/>
      <c r="F305" s="321"/>
      <c r="G305" s="322"/>
      <c r="H305" s="320">
        <v>5822716428</v>
      </c>
      <c r="I305" s="321"/>
      <c r="J305" s="323"/>
      <c r="M305" s="127">
        <v>5277464244</v>
      </c>
    </row>
    <row r="306" spans="1:13" ht="15.75">
      <c r="A306" s="602" t="s">
        <v>587</v>
      </c>
      <c r="B306" s="603"/>
      <c r="C306" s="604"/>
      <c r="D306" s="320">
        <v>5436204490</v>
      </c>
      <c r="E306" s="321"/>
      <c r="F306" s="321"/>
      <c r="G306" s="322"/>
      <c r="H306" s="320">
        <v>6339250240</v>
      </c>
      <c r="I306" s="321"/>
      <c r="J306" s="323"/>
      <c r="M306" s="127">
        <v>5436204490</v>
      </c>
    </row>
    <row r="307" spans="1:10" ht="16.5" thickBot="1">
      <c r="A307" s="605" t="s">
        <v>426</v>
      </c>
      <c r="B307" s="606"/>
      <c r="C307" s="607"/>
      <c r="D307" s="331">
        <f>SUM(D301:G306)</f>
        <v>31410597630</v>
      </c>
      <c r="E307" s="332"/>
      <c r="F307" s="332"/>
      <c r="G307" s="333"/>
      <c r="H307" s="331">
        <f>SUM(H301:J306)</f>
        <v>37236262902</v>
      </c>
      <c r="I307" s="332"/>
      <c r="J307" s="334"/>
    </row>
    <row r="308" spans="1:10" ht="16.5" thickBot="1">
      <c r="A308" s="124"/>
      <c r="B308" s="124"/>
      <c r="C308" s="124"/>
      <c r="D308" s="202"/>
      <c r="E308" s="202"/>
      <c r="F308" s="202"/>
      <c r="G308" s="202"/>
      <c r="H308" s="203"/>
      <c r="I308" s="203"/>
      <c r="J308" s="203"/>
    </row>
    <row r="309" spans="1:10" ht="28.5" customHeight="1">
      <c r="A309" s="500" t="s">
        <v>588</v>
      </c>
      <c r="B309" s="501"/>
      <c r="C309" s="501"/>
      <c r="D309" s="502" t="s">
        <v>545</v>
      </c>
      <c r="E309" s="502"/>
      <c r="F309" s="502"/>
      <c r="G309" s="502"/>
      <c r="H309" s="502" t="s">
        <v>546</v>
      </c>
      <c r="I309" s="502"/>
      <c r="J309" s="503"/>
    </row>
    <row r="310" spans="1:10" ht="15.75">
      <c r="A310" s="608" t="s">
        <v>589</v>
      </c>
      <c r="B310" s="609"/>
      <c r="C310" s="610"/>
      <c r="D310" s="324">
        <v>14744159476</v>
      </c>
      <c r="E310" s="324"/>
      <c r="F310" s="324"/>
      <c r="G310" s="324"/>
      <c r="H310" s="324">
        <v>10409007402</v>
      </c>
      <c r="I310" s="324"/>
      <c r="J310" s="325"/>
    </row>
    <row r="311" spans="1:10" ht="36" customHeight="1">
      <c r="A311" s="611" t="s">
        <v>590</v>
      </c>
      <c r="B311" s="612"/>
      <c r="C311" s="612"/>
      <c r="D311" s="324">
        <f>D312+D314</f>
        <v>11258455</v>
      </c>
      <c r="E311" s="324"/>
      <c r="F311" s="324"/>
      <c r="G311" s="324"/>
      <c r="H311" s="613">
        <f>H312+H314</f>
        <v>83370779.61632653</v>
      </c>
      <c r="I311" s="613"/>
      <c r="J311" s="614"/>
    </row>
    <row r="312" spans="1:10" ht="15.75" hidden="1">
      <c r="A312" s="615" t="s">
        <v>591</v>
      </c>
      <c r="B312" s="616"/>
      <c r="C312" s="616"/>
      <c r="D312" s="617"/>
      <c r="E312" s="617"/>
      <c r="F312" s="617"/>
      <c r="G312" s="617"/>
      <c r="H312" s="618">
        <f>SUM(H313:J313)</f>
        <v>0</v>
      </c>
      <c r="I312" s="618"/>
      <c r="J312" s="619"/>
    </row>
    <row r="313" spans="1:10" ht="15.75" customHeight="1" hidden="1">
      <c r="A313" s="620" t="s">
        <v>592</v>
      </c>
      <c r="B313" s="621"/>
      <c r="C313" s="621"/>
      <c r="D313" s="617"/>
      <c r="E313" s="617"/>
      <c r="F313" s="617"/>
      <c r="G313" s="617"/>
      <c r="H313" s="618"/>
      <c r="I313" s="618"/>
      <c r="J313" s="619"/>
    </row>
    <row r="314" spans="1:10" ht="15.75">
      <c r="A314" s="620" t="s">
        <v>593</v>
      </c>
      <c r="B314" s="621"/>
      <c r="C314" s="621"/>
      <c r="D314" s="622">
        <f>D315+D316</f>
        <v>11258455</v>
      </c>
      <c r="E314" s="622"/>
      <c r="F314" s="622"/>
      <c r="G314" s="622"/>
      <c r="H314" s="618">
        <f>H315+H316</f>
        <v>83370779.61632653</v>
      </c>
      <c r="I314" s="618"/>
      <c r="J314" s="619"/>
    </row>
    <row r="315" spans="1:10" ht="15.75">
      <c r="A315" s="623" t="s">
        <v>594</v>
      </c>
      <c r="B315" s="624"/>
      <c r="C315" s="624"/>
      <c r="D315" s="622"/>
      <c r="E315" s="622"/>
      <c r="F315" s="622"/>
      <c r="G315" s="622"/>
      <c r="H315" s="618">
        <v>72112324.61632653</v>
      </c>
      <c r="I315" s="618"/>
      <c r="J315" s="619"/>
    </row>
    <row r="316" spans="1:10" ht="15.75" customHeight="1">
      <c r="A316" s="625" t="s">
        <v>595</v>
      </c>
      <c r="B316" s="626"/>
      <c r="C316" s="626"/>
      <c r="D316" s="622">
        <v>11258455</v>
      </c>
      <c r="E316" s="622"/>
      <c r="F316" s="622"/>
      <c r="G316" s="622"/>
      <c r="H316" s="618">
        <v>11258455</v>
      </c>
      <c r="I316" s="618"/>
      <c r="J316" s="619"/>
    </row>
    <row r="317" spans="1:10" ht="15.75">
      <c r="A317" s="627" t="s">
        <v>596</v>
      </c>
      <c r="B317" s="628"/>
      <c r="C317" s="629"/>
      <c r="D317" s="324">
        <f>D310+D311</f>
        <v>14755417931</v>
      </c>
      <c r="E317" s="324"/>
      <c r="F317" s="324"/>
      <c r="G317" s="324"/>
      <c r="H317" s="630">
        <f>H310+H311</f>
        <v>10492378181.616327</v>
      </c>
      <c r="I317" s="630"/>
      <c r="J317" s="631"/>
    </row>
    <row r="318" spans="1:10" ht="15.75">
      <c r="A318" s="632" t="s">
        <v>597</v>
      </c>
      <c r="B318" s="633"/>
      <c r="C318" s="634"/>
      <c r="D318" s="326">
        <f>ROUND(D317*25%,0)</f>
        <v>3688854483</v>
      </c>
      <c r="E318" s="326"/>
      <c r="F318" s="326"/>
      <c r="G318" s="326"/>
      <c r="H318" s="622">
        <f>ROUND(H317*25%,0)</f>
        <v>2623094545</v>
      </c>
      <c r="I318" s="622"/>
      <c r="J318" s="635"/>
    </row>
    <row r="319" spans="1:10" ht="33" customHeight="1">
      <c r="A319" s="636" t="s">
        <v>646</v>
      </c>
      <c r="B319" s="633"/>
      <c r="C319" s="634"/>
      <c r="D319" s="326"/>
      <c r="E319" s="326"/>
      <c r="F319" s="326"/>
      <c r="G319" s="326"/>
      <c r="H319" s="637">
        <f>ROUND(1666260920*25%*30%,0)</f>
        <v>124969569</v>
      </c>
      <c r="I319" s="638"/>
      <c r="J319" s="639"/>
    </row>
    <row r="320" spans="1:10" ht="15.75">
      <c r="A320" s="632" t="s">
        <v>598</v>
      </c>
      <c r="B320" s="633"/>
      <c r="C320" s="634"/>
      <c r="D320" s="326">
        <f>D318</f>
        <v>3688854483</v>
      </c>
      <c r="E320" s="326"/>
      <c r="F320" s="326"/>
      <c r="G320" s="326"/>
      <c r="H320" s="622">
        <f>H318-H319</f>
        <v>2498124976</v>
      </c>
      <c r="I320" s="622"/>
      <c r="J320" s="635"/>
    </row>
    <row r="321" spans="1:10" ht="16.5" thickBot="1">
      <c r="A321" s="205" t="s">
        <v>599</v>
      </c>
      <c r="B321" s="206"/>
      <c r="C321" s="206"/>
      <c r="D321" s="324">
        <f>D320</f>
        <v>3688854483</v>
      </c>
      <c r="E321" s="324"/>
      <c r="F321" s="324"/>
      <c r="G321" s="324"/>
      <c r="H321" s="324">
        <f>H320</f>
        <v>2498124976</v>
      </c>
      <c r="I321" s="324"/>
      <c r="J321" s="325"/>
    </row>
    <row r="322" spans="1:10" ht="16.5" thickBot="1">
      <c r="A322" s="640"/>
      <c r="B322" s="641"/>
      <c r="C322" s="641"/>
      <c r="D322" s="641"/>
      <c r="E322" s="641"/>
      <c r="F322" s="641"/>
      <c r="G322" s="641"/>
      <c r="H322" s="641"/>
      <c r="I322" s="641"/>
      <c r="J322" s="641"/>
    </row>
    <row r="323" spans="1:10" ht="30.75" customHeight="1">
      <c r="A323" s="500" t="s">
        <v>600</v>
      </c>
      <c r="B323" s="501"/>
      <c r="C323" s="501"/>
      <c r="D323" s="502" t="s">
        <v>545</v>
      </c>
      <c r="E323" s="502"/>
      <c r="F323" s="502"/>
      <c r="G323" s="502"/>
      <c r="H323" s="502" t="s">
        <v>546</v>
      </c>
      <c r="I323" s="502"/>
      <c r="J323" s="503"/>
    </row>
    <row r="324" spans="1:10" ht="15.75" customHeight="1">
      <c r="A324" s="632" t="s">
        <v>601</v>
      </c>
      <c r="B324" s="633"/>
      <c r="C324" s="634"/>
      <c r="D324" s="326"/>
      <c r="E324" s="326"/>
      <c r="F324" s="326"/>
      <c r="G324" s="326"/>
      <c r="H324" s="642">
        <f>H315</f>
        <v>72112324.61632653</v>
      </c>
      <c r="I324" s="642"/>
      <c r="J324" s="643"/>
    </row>
    <row r="325" spans="1:10" ht="15.75">
      <c r="A325" s="632" t="s">
        <v>602</v>
      </c>
      <c r="B325" s="633"/>
      <c r="C325" s="634"/>
      <c r="D325" s="326">
        <f>D316</f>
        <v>11258455</v>
      </c>
      <c r="E325" s="326"/>
      <c r="F325" s="326"/>
      <c r="G325" s="326"/>
      <c r="H325" s="644">
        <f>D325</f>
        <v>11258455</v>
      </c>
      <c r="I325" s="645"/>
      <c r="J325" s="646"/>
    </row>
    <row r="326" spans="1:10" ht="15.75">
      <c r="A326" s="632" t="s">
        <v>597</v>
      </c>
      <c r="B326" s="633"/>
      <c r="C326" s="634"/>
      <c r="D326" s="647">
        <v>0.25</v>
      </c>
      <c r="E326" s="647"/>
      <c r="F326" s="647"/>
      <c r="G326" s="647"/>
      <c r="H326" s="648">
        <v>0.25</v>
      </c>
      <c r="I326" s="649"/>
      <c r="J326" s="650"/>
    </row>
    <row r="327" spans="1:11" s="150" customFormat="1" ht="16.5" thickBot="1">
      <c r="A327" s="651" t="s">
        <v>603</v>
      </c>
      <c r="B327" s="652"/>
      <c r="C327" s="653"/>
      <c r="D327" s="513">
        <f>ROUND(D326*D325,0)</f>
        <v>2814614</v>
      </c>
      <c r="E327" s="513"/>
      <c r="F327" s="513"/>
      <c r="G327" s="513"/>
      <c r="H327" s="513">
        <v>20842696</v>
      </c>
      <c r="I327" s="513"/>
      <c r="J327" s="514"/>
      <c r="K327" s="207"/>
    </row>
    <row r="328" spans="1:11" s="150" customFormat="1" ht="16.5" thickBot="1">
      <c r="A328" s="208"/>
      <c r="B328" s="208"/>
      <c r="C328" s="208"/>
      <c r="D328" s="208"/>
      <c r="E328" s="208"/>
      <c r="F328" s="208"/>
      <c r="G328" s="208"/>
      <c r="H328" s="208"/>
      <c r="I328" s="208"/>
      <c r="J328" s="208"/>
      <c r="K328" s="207"/>
    </row>
    <row r="329" spans="1:11" s="150" customFormat="1" ht="32.25" customHeight="1" thickBot="1">
      <c r="A329" s="569" t="s">
        <v>604</v>
      </c>
      <c r="B329" s="570"/>
      <c r="C329" s="571"/>
      <c r="D329" s="502" t="s">
        <v>545</v>
      </c>
      <c r="E329" s="502"/>
      <c r="F329" s="502"/>
      <c r="G329" s="502"/>
      <c r="H329" s="502" t="s">
        <v>546</v>
      </c>
      <c r="I329" s="502"/>
      <c r="J329" s="503"/>
      <c r="K329" s="207"/>
    </row>
    <row r="330" spans="1:11" s="150" customFormat="1" ht="19.5" customHeight="1">
      <c r="A330" s="654" t="s">
        <v>605</v>
      </c>
      <c r="B330" s="655"/>
      <c r="C330" s="656"/>
      <c r="D330" s="657">
        <f>D310-D321+D327</f>
        <v>11058119607</v>
      </c>
      <c r="E330" s="658"/>
      <c r="F330" s="658"/>
      <c r="G330" s="659"/>
      <c r="H330" s="660">
        <f>H225</f>
        <v>7931725122</v>
      </c>
      <c r="I330" s="661"/>
      <c r="J330" s="662"/>
      <c r="K330" s="207"/>
    </row>
    <row r="331" spans="1:11" s="150" customFormat="1" ht="18" customHeight="1">
      <c r="A331" s="253" t="s">
        <v>606</v>
      </c>
      <c r="B331" s="249"/>
      <c r="C331" s="663"/>
      <c r="D331" s="664">
        <f>G339</f>
        <v>4665145</v>
      </c>
      <c r="E331" s="665"/>
      <c r="F331" s="665"/>
      <c r="G331" s="666"/>
      <c r="H331" s="547">
        <f>I339</f>
        <v>4638861</v>
      </c>
      <c r="I331" s="548"/>
      <c r="J331" s="549"/>
      <c r="K331" s="207"/>
    </row>
    <row r="332" spans="1:10" ht="21.75" customHeight="1" thickBot="1">
      <c r="A332" s="667" t="s">
        <v>607</v>
      </c>
      <c r="B332" s="668"/>
      <c r="C332" s="669"/>
      <c r="D332" s="670">
        <f>D330/D331</f>
        <v>2370.36996856475</v>
      </c>
      <c r="E332" s="671"/>
      <c r="F332" s="671"/>
      <c r="G332" s="672"/>
      <c r="H332" s="673">
        <f>H330/H331</f>
        <v>1709.8432399677422</v>
      </c>
      <c r="I332" s="674"/>
      <c r="J332" s="675"/>
    </row>
    <row r="333" spans="1:10" ht="24.75" customHeight="1">
      <c r="A333" s="209"/>
      <c r="B333" s="209"/>
      <c r="C333" s="209"/>
      <c r="D333" s="210"/>
      <c r="E333" s="210"/>
      <c r="F333" s="210"/>
      <c r="G333" s="210"/>
      <c r="H333" s="203"/>
      <c r="I333" s="203"/>
      <c r="J333" s="203"/>
    </row>
    <row r="334" spans="1:10" ht="18.75" customHeight="1">
      <c r="A334" s="676" t="s">
        <v>608</v>
      </c>
      <c r="B334" s="677" t="s">
        <v>609</v>
      </c>
      <c r="C334" s="678"/>
      <c r="D334" s="678"/>
      <c r="E334" s="679"/>
      <c r="F334" s="212"/>
      <c r="G334" s="680" t="s">
        <v>610</v>
      </c>
      <c r="H334" s="680"/>
      <c r="I334" s="680"/>
      <c r="J334" s="680"/>
    </row>
    <row r="335" spans="1:10" ht="17.25" customHeight="1">
      <c r="A335" s="676"/>
      <c r="B335" s="681" t="s">
        <v>611</v>
      </c>
      <c r="C335" s="682"/>
      <c r="D335" s="681" t="s">
        <v>612</v>
      </c>
      <c r="E335" s="683"/>
      <c r="F335" s="213"/>
      <c r="G335" s="681" t="s">
        <v>611</v>
      </c>
      <c r="H335" s="682"/>
      <c r="I335" s="681" t="s">
        <v>612</v>
      </c>
      <c r="J335" s="683"/>
    </row>
    <row r="336" spans="1:10" ht="19.5" customHeight="1">
      <c r="A336" s="214" t="s">
        <v>394</v>
      </c>
      <c r="B336" s="684">
        <v>4668300</v>
      </c>
      <c r="C336" s="685"/>
      <c r="D336" s="684">
        <v>4647600</v>
      </c>
      <c r="E336" s="685"/>
      <c r="F336" s="215"/>
      <c r="G336" s="686">
        <f>B336</f>
        <v>4668300</v>
      </c>
      <c r="H336" s="686"/>
      <c r="I336" s="686">
        <f>D336</f>
        <v>4647600</v>
      </c>
      <c r="J336" s="686"/>
    </row>
    <row r="337" spans="1:10" ht="19.5" customHeight="1">
      <c r="A337" s="214" t="s">
        <v>613</v>
      </c>
      <c r="B337" s="684"/>
      <c r="C337" s="685"/>
      <c r="D337" s="684"/>
      <c r="E337" s="685"/>
      <c r="F337" s="215"/>
      <c r="G337" s="686">
        <f>B337/12*D337</f>
        <v>0</v>
      </c>
      <c r="H337" s="686"/>
      <c r="I337" s="686">
        <f>C337/12*E337</f>
        <v>0</v>
      </c>
      <c r="J337" s="686"/>
    </row>
    <row r="338" spans="1:10" ht="19.5" customHeight="1">
      <c r="A338" s="214" t="s">
        <v>614</v>
      </c>
      <c r="B338" s="684">
        <v>-20700</v>
      </c>
      <c r="C338" s="685"/>
      <c r="D338" s="684">
        <v>-9300</v>
      </c>
      <c r="E338" s="685"/>
      <c r="F338" s="217"/>
      <c r="G338" s="686">
        <v>-3155</v>
      </c>
      <c r="H338" s="686"/>
      <c r="I338" s="216"/>
      <c r="J338" s="216">
        <f>D348</f>
        <v>-8739</v>
      </c>
    </row>
    <row r="339" spans="1:10" ht="19.5" customHeight="1">
      <c r="A339" s="211" t="s">
        <v>426</v>
      </c>
      <c r="B339" s="687">
        <f>SUM(B336:B338)</f>
        <v>4647600</v>
      </c>
      <c r="C339" s="688"/>
      <c r="D339" s="689">
        <f>SUM(D336:E338)</f>
        <v>4638300</v>
      </c>
      <c r="E339" s="690"/>
      <c r="F339" s="210"/>
      <c r="G339" s="691">
        <f>SUM(G336:H338)</f>
        <v>4665145</v>
      </c>
      <c r="H339" s="691"/>
      <c r="I339" s="691">
        <f>SUM(I336:J338)</f>
        <v>4638861</v>
      </c>
      <c r="J339" s="691"/>
    </row>
    <row r="340" spans="1:10" ht="15.75">
      <c r="A340" s="124"/>
      <c r="B340" s="218"/>
      <c r="C340" s="218"/>
      <c r="D340" s="210"/>
      <c r="E340" s="210"/>
      <c r="F340" s="210"/>
      <c r="G340" s="219"/>
      <c r="H340" s="219"/>
      <c r="I340" s="219"/>
      <c r="J340" s="219"/>
    </row>
    <row r="341" spans="1:10" ht="38.25">
      <c r="A341" s="220" t="s">
        <v>615</v>
      </c>
      <c r="B341" s="221" t="s">
        <v>616</v>
      </c>
      <c r="C341" s="221" t="s">
        <v>617</v>
      </c>
      <c r="D341" s="221" t="s">
        <v>618</v>
      </c>
      <c r="E341" s="692" t="s">
        <v>619</v>
      </c>
      <c r="F341" s="692"/>
      <c r="G341" s="692"/>
      <c r="H341" s="219"/>
      <c r="I341" s="219"/>
      <c r="J341" s="219"/>
    </row>
    <row r="342" spans="1:10" ht="18" customHeight="1">
      <c r="A342" s="220" t="s">
        <v>620</v>
      </c>
      <c r="B342" s="222"/>
      <c r="C342" s="223"/>
      <c r="D342" s="223"/>
      <c r="E342" s="693"/>
      <c r="F342" s="694"/>
      <c r="G342" s="695"/>
      <c r="H342" s="219"/>
      <c r="I342" s="219"/>
      <c r="J342" s="219"/>
    </row>
    <row r="343" spans="1:10" ht="18" customHeight="1">
      <c r="A343" s="224">
        <v>40544</v>
      </c>
      <c r="B343" s="221">
        <f>4668300-20700</f>
        <v>4647600</v>
      </c>
      <c r="C343" s="221"/>
      <c r="D343" s="221">
        <f>B343</f>
        <v>4647600</v>
      </c>
      <c r="E343" s="692" t="s">
        <v>621</v>
      </c>
      <c r="F343" s="692"/>
      <c r="G343" s="692"/>
      <c r="H343" s="219"/>
      <c r="I343" s="219"/>
      <c r="J343" s="219"/>
    </row>
    <row r="344" spans="1:12" ht="18" customHeight="1">
      <c r="A344" s="225">
        <v>40561</v>
      </c>
      <c r="B344" s="226">
        <v>-3000</v>
      </c>
      <c r="C344" s="226">
        <f>A344-$A$343+1</f>
        <v>18</v>
      </c>
      <c r="D344" s="226">
        <f>ROUND(B344/365*(365-C344),0)</f>
        <v>-2852</v>
      </c>
      <c r="E344" s="696" t="s">
        <v>622</v>
      </c>
      <c r="F344" s="696"/>
      <c r="G344" s="696"/>
      <c r="H344" s="219"/>
      <c r="I344" s="219"/>
      <c r="J344" s="219"/>
      <c r="L344" s="128"/>
    </row>
    <row r="345" spans="1:10" ht="18" customHeight="1">
      <c r="A345" s="225">
        <v>40563</v>
      </c>
      <c r="B345" s="226">
        <v>-3000</v>
      </c>
      <c r="C345" s="226">
        <f>A345-$A$343+1</f>
        <v>20</v>
      </c>
      <c r="D345" s="226">
        <f>ROUND(B345/365*(365-C345),0)</f>
        <v>-2836</v>
      </c>
      <c r="E345" s="696" t="s">
        <v>622</v>
      </c>
      <c r="F345" s="696"/>
      <c r="G345" s="696"/>
      <c r="H345" s="219"/>
      <c r="I345" s="219"/>
      <c r="J345" s="219"/>
    </row>
    <row r="346" spans="1:10" ht="18" customHeight="1">
      <c r="A346" s="225">
        <v>40564</v>
      </c>
      <c r="B346" s="226">
        <v>-2500</v>
      </c>
      <c r="C346" s="226">
        <f>A346-$A$343+1</f>
        <v>21</v>
      </c>
      <c r="D346" s="226">
        <f>ROUND(B346/365*(365-C346),0)</f>
        <v>-2356</v>
      </c>
      <c r="E346" s="696" t="s">
        <v>622</v>
      </c>
      <c r="F346" s="696"/>
      <c r="G346" s="696"/>
      <c r="H346" s="219"/>
      <c r="I346" s="219"/>
      <c r="J346" s="219"/>
    </row>
    <row r="347" spans="1:10" ht="18" customHeight="1">
      <c r="A347" s="225">
        <v>40591</v>
      </c>
      <c r="B347" s="226">
        <v>-800</v>
      </c>
      <c r="C347" s="226">
        <f>A347-$A$343+1</f>
        <v>48</v>
      </c>
      <c r="D347" s="226">
        <f>ROUND(B347/365*(365-C347),0)</f>
        <v>-695</v>
      </c>
      <c r="E347" s="696" t="s">
        <v>622</v>
      </c>
      <c r="F347" s="696"/>
      <c r="G347" s="696"/>
      <c r="H347" s="219"/>
      <c r="I347" s="219"/>
      <c r="J347" s="219"/>
    </row>
    <row r="348" spans="1:10" ht="18" customHeight="1">
      <c r="A348" s="227"/>
      <c r="B348" s="228">
        <f>SUM(B344:B347)</f>
        <v>-9300</v>
      </c>
      <c r="C348" s="228">
        <f>SUM(C344:C347)</f>
        <v>107</v>
      </c>
      <c r="D348" s="228">
        <f>SUM(D344:D347)</f>
        <v>-8739</v>
      </c>
      <c r="E348" s="696"/>
      <c r="F348" s="696"/>
      <c r="G348" s="696"/>
      <c r="H348" s="219"/>
      <c r="I348" s="219"/>
      <c r="J348" s="219"/>
    </row>
    <row r="349" spans="1:10" ht="18" customHeight="1">
      <c r="A349" s="227" t="s">
        <v>623</v>
      </c>
      <c r="B349" s="229">
        <f>B348+B343</f>
        <v>4638300</v>
      </c>
      <c r="C349" s="229"/>
      <c r="D349" s="229">
        <f>D343+D348</f>
        <v>4638861</v>
      </c>
      <c r="E349" s="696"/>
      <c r="F349" s="696"/>
      <c r="G349" s="696"/>
      <c r="H349" s="219"/>
      <c r="I349" s="219"/>
      <c r="J349" s="219"/>
    </row>
    <row r="350" spans="1:10" ht="16.5" thickBot="1">
      <c r="A350" s="209"/>
      <c r="B350" s="209"/>
      <c r="C350" s="209"/>
      <c r="D350" s="210"/>
      <c r="E350" s="210"/>
      <c r="F350" s="210"/>
      <c r="G350" s="210"/>
      <c r="H350" s="203"/>
      <c r="I350" s="203"/>
      <c r="J350" s="203"/>
    </row>
    <row r="351" spans="1:10" ht="21" thickBot="1">
      <c r="A351" s="697" t="s">
        <v>624</v>
      </c>
      <c r="B351" s="698"/>
      <c r="C351" s="698"/>
      <c r="D351" s="698"/>
      <c r="E351" s="698"/>
      <c r="F351" s="698"/>
      <c r="G351" s="698"/>
      <c r="H351" s="698"/>
      <c r="I351" s="698"/>
      <c r="J351" s="699"/>
    </row>
    <row r="352" spans="1:10" ht="20.25">
      <c r="A352" s="230" t="s">
        <v>625</v>
      </c>
      <c r="B352" s="231"/>
      <c r="C352" s="231"/>
      <c r="D352" s="231"/>
      <c r="E352" s="231"/>
      <c r="F352" s="231"/>
      <c r="G352" s="231"/>
      <c r="H352" s="231"/>
      <c r="I352" s="231"/>
      <c r="J352" s="232"/>
    </row>
    <row r="353" spans="1:10" ht="165" customHeight="1" thickBot="1">
      <c r="A353" s="700" t="s">
        <v>647</v>
      </c>
      <c r="B353" s="701"/>
      <c r="C353" s="701"/>
      <c r="D353" s="701"/>
      <c r="E353" s="701"/>
      <c r="F353" s="701"/>
      <c r="G353" s="701"/>
      <c r="H353" s="701"/>
      <c r="I353" s="701"/>
      <c r="J353" s="702"/>
    </row>
    <row r="354" spans="1:10" ht="15.75">
      <c r="A354" s="703" t="s">
        <v>626</v>
      </c>
      <c r="B354" s="704"/>
      <c r="C354" s="704"/>
      <c r="D354" s="705" t="s">
        <v>627</v>
      </c>
      <c r="E354" s="705"/>
      <c r="F354" s="705"/>
      <c r="G354" s="705"/>
      <c r="H354" s="705"/>
      <c r="I354" s="705"/>
      <c r="J354" s="706"/>
    </row>
    <row r="355" spans="1:10" ht="15.75">
      <c r="A355" s="707" t="s">
        <v>628</v>
      </c>
      <c r="B355" s="708"/>
      <c r="C355" s="708"/>
      <c r="D355" s="506"/>
      <c r="E355" s="506"/>
      <c r="F355" s="506"/>
      <c r="G355" s="506"/>
      <c r="H355" s="506"/>
      <c r="I355" s="506"/>
      <c r="J355" s="507"/>
    </row>
    <row r="356" spans="1:10" ht="15.75">
      <c r="A356" s="709" t="s">
        <v>629</v>
      </c>
      <c r="B356" s="710"/>
      <c r="C356" s="710"/>
      <c r="D356" s="618">
        <v>1253722112</v>
      </c>
      <c r="E356" s="618"/>
      <c r="F356" s="618"/>
      <c r="G356" s="618"/>
      <c r="H356" s="618"/>
      <c r="I356" s="618"/>
      <c r="J356" s="619"/>
    </row>
    <row r="357" spans="1:10" ht="15.75">
      <c r="A357" s="709" t="s">
        <v>630</v>
      </c>
      <c r="B357" s="710"/>
      <c r="C357" s="710"/>
      <c r="D357" s="618">
        <v>18575181398</v>
      </c>
      <c r="E357" s="618"/>
      <c r="F357" s="618"/>
      <c r="G357" s="618"/>
      <c r="H357" s="618"/>
      <c r="I357" s="618"/>
      <c r="J357" s="619"/>
    </row>
    <row r="358" spans="1:10" ht="15.75" customHeight="1">
      <c r="A358" s="709" t="s">
        <v>631</v>
      </c>
      <c r="B358" s="710"/>
      <c r="C358" s="710"/>
      <c r="D358" s="622">
        <f>D356+D357-H364</f>
        <v>18461565827</v>
      </c>
      <c r="E358" s="622"/>
      <c r="F358" s="622"/>
      <c r="G358" s="622"/>
      <c r="H358" s="622"/>
      <c r="I358" s="622"/>
      <c r="J358" s="635"/>
    </row>
    <row r="359" spans="1:10" ht="15.75" customHeight="1">
      <c r="A359" s="711" t="s">
        <v>632</v>
      </c>
      <c r="B359" s="712"/>
      <c r="C359" s="712"/>
      <c r="D359" s="622"/>
      <c r="E359" s="622"/>
      <c r="F359" s="622"/>
      <c r="G359" s="622"/>
      <c r="H359" s="622"/>
      <c r="I359" s="622"/>
      <c r="J359" s="635"/>
    </row>
    <row r="360" spans="1:10" ht="15.75">
      <c r="A360" s="709" t="s">
        <v>633</v>
      </c>
      <c r="B360" s="710"/>
      <c r="C360" s="710"/>
      <c r="D360" s="622">
        <f>1333106313+681735578</f>
        <v>2014841891</v>
      </c>
      <c r="E360" s="622"/>
      <c r="F360" s="622"/>
      <c r="G360" s="622"/>
      <c r="H360" s="622"/>
      <c r="I360" s="622"/>
      <c r="J360" s="635"/>
    </row>
    <row r="361" spans="1:10" ht="15.75">
      <c r="A361" s="709" t="s">
        <v>631</v>
      </c>
      <c r="B361" s="710"/>
      <c r="C361" s="710"/>
      <c r="D361" s="622">
        <f>D360</f>
        <v>2014841891</v>
      </c>
      <c r="E361" s="622"/>
      <c r="F361" s="622"/>
      <c r="G361" s="622"/>
      <c r="H361" s="622"/>
      <c r="I361" s="622"/>
      <c r="J361" s="635"/>
    </row>
    <row r="362" spans="1:10" ht="19.5" customHeight="1" thickBot="1">
      <c r="A362" s="713"/>
      <c r="B362" s="714"/>
      <c r="C362" s="715"/>
      <c r="D362" s="716"/>
      <c r="E362" s="717"/>
      <c r="F362" s="717"/>
      <c r="G362" s="717"/>
      <c r="H362" s="717"/>
      <c r="I362" s="717"/>
      <c r="J362" s="718"/>
    </row>
    <row r="363" spans="1:10" ht="15.75" customHeight="1">
      <c r="A363" s="719" t="s">
        <v>634</v>
      </c>
      <c r="B363" s="720"/>
      <c r="C363" s="720"/>
      <c r="D363" s="720" t="s">
        <v>635</v>
      </c>
      <c r="E363" s="720"/>
      <c r="F363" s="720"/>
      <c r="G363" s="720"/>
      <c r="H363" s="721" t="s">
        <v>636</v>
      </c>
      <c r="I363" s="721"/>
      <c r="J363" s="722"/>
    </row>
    <row r="364" spans="1:10" ht="16.5" customHeight="1">
      <c r="A364" s="723" t="s">
        <v>637</v>
      </c>
      <c r="B364" s="724"/>
      <c r="C364" s="724"/>
      <c r="D364" s="724" t="s">
        <v>638</v>
      </c>
      <c r="E364" s="724"/>
      <c r="F364" s="724"/>
      <c r="G364" s="724"/>
      <c r="H364" s="642">
        <f>H85</f>
        <v>1367337683</v>
      </c>
      <c r="I364" s="642"/>
      <c r="J364" s="643"/>
    </row>
    <row r="365" spans="1:10" ht="16.5" thickBot="1">
      <c r="A365" s="725" t="s">
        <v>426</v>
      </c>
      <c r="B365" s="726"/>
      <c r="C365" s="726"/>
      <c r="D365" s="727"/>
      <c r="E365" s="727"/>
      <c r="F365" s="727"/>
      <c r="G365" s="727"/>
      <c r="H365" s="728">
        <f>H364</f>
        <v>1367337683</v>
      </c>
      <c r="I365" s="728"/>
      <c r="J365" s="729"/>
    </row>
    <row r="366" spans="1:10" ht="24" customHeight="1">
      <c r="A366" s="233" t="s">
        <v>639</v>
      </c>
      <c r="B366" s="234"/>
      <c r="C366" s="234"/>
      <c r="D366" s="234"/>
      <c r="E366" s="234"/>
      <c r="F366" s="234"/>
      <c r="G366" s="234"/>
      <c r="H366" s="235"/>
      <c r="I366" s="235"/>
      <c r="J366" s="236"/>
    </row>
    <row r="367" spans="1:10" ht="20.25" customHeight="1">
      <c r="A367" s="730" t="s">
        <v>640</v>
      </c>
      <c r="B367" s="731"/>
      <c r="C367" s="731"/>
      <c r="D367" s="731"/>
      <c r="E367" s="731"/>
      <c r="F367" s="731"/>
      <c r="G367" s="731"/>
      <c r="H367" s="731"/>
      <c r="I367" s="731"/>
      <c r="J367" s="732"/>
    </row>
    <row r="368" spans="1:10" ht="19.5" customHeight="1" thickBot="1">
      <c r="A368" s="237"/>
      <c r="B368" s="238"/>
      <c r="C368" s="238"/>
      <c r="D368" s="238"/>
      <c r="E368" s="238"/>
      <c r="F368" s="238"/>
      <c r="G368" s="238"/>
      <c r="H368" s="239"/>
      <c r="I368" s="239"/>
      <c r="J368" s="240"/>
    </row>
    <row r="369" spans="5:10" ht="15.75">
      <c r="E369" s="733" t="s">
        <v>645</v>
      </c>
      <c r="F369" s="733"/>
      <c r="G369" s="733"/>
      <c r="H369" s="733"/>
      <c r="I369" s="733"/>
      <c r="J369" s="733"/>
    </row>
    <row r="370" spans="1:10" ht="18.75">
      <c r="A370" s="734" t="s">
        <v>641</v>
      </c>
      <c r="B370" s="734"/>
      <c r="C370" s="734"/>
      <c r="D370" s="734"/>
      <c r="E370" s="735" t="s">
        <v>642</v>
      </c>
      <c r="F370" s="735"/>
      <c r="G370" s="735"/>
      <c r="H370" s="735"/>
      <c r="I370" s="735"/>
      <c r="J370" s="735"/>
    </row>
    <row r="371" spans="1:10" ht="18.75">
      <c r="A371" s="734" t="s">
        <v>649</v>
      </c>
      <c r="B371" s="734"/>
      <c r="C371" s="734"/>
      <c r="D371" s="734"/>
      <c r="E371" s="734" t="s">
        <v>649</v>
      </c>
      <c r="F371" s="734"/>
      <c r="G371" s="734"/>
      <c r="H371" s="734"/>
      <c r="I371" s="734"/>
      <c r="J371" s="734"/>
    </row>
    <row r="372" ht="24" customHeight="1"/>
    <row r="373" spans="1:10" ht="18.75">
      <c r="A373" s="734" t="s">
        <v>643</v>
      </c>
      <c r="B373" s="734"/>
      <c r="C373" s="734"/>
      <c r="D373" s="734"/>
      <c r="E373" s="735" t="s">
        <v>644</v>
      </c>
      <c r="F373" s="735"/>
      <c r="G373" s="735"/>
      <c r="H373" s="735"/>
      <c r="I373" s="735"/>
      <c r="J373" s="735"/>
    </row>
    <row r="379" ht="31.5" customHeight="1"/>
    <row r="388" ht="14.25" customHeight="1"/>
    <row r="393" ht="14.25" customHeight="1"/>
  </sheetData>
  <mergeCells count="761">
    <mergeCell ref="A371:D371"/>
    <mergeCell ref="A373:D373"/>
    <mergeCell ref="E373:J373"/>
    <mergeCell ref="E371:J371"/>
    <mergeCell ref="A367:J367"/>
    <mergeCell ref="E369:J369"/>
    <mergeCell ref="A370:D370"/>
    <mergeCell ref="E370:J370"/>
    <mergeCell ref="A364:C364"/>
    <mergeCell ref="D364:G364"/>
    <mergeCell ref="H364:J364"/>
    <mergeCell ref="A365:C365"/>
    <mergeCell ref="D365:G365"/>
    <mergeCell ref="H365:J365"/>
    <mergeCell ref="A362:C362"/>
    <mergeCell ref="D362:J362"/>
    <mergeCell ref="A363:C363"/>
    <mergeCell ref="D363:G363"/>
    <mergeCell ref="H363:J363"/>
    <mergeCell ref="A360:C360"/>
    <mergeCell ref="D360:J360"/>
    <mergeCell ref="A361:C361"/>
    <mergeCell ref="D361:J361"/>
    <mergeCell ref="A358:C358"/>
    <mergeCell ref="D358:J358"/>
    <mergeCell ref="A359:C359"/>
    <mergeCell ref="D359:J359"/>
    <mergeCell ref="A356:C356"/>
    <mergeCell ref="D356:J356"/>
    <mergeCell ref="A357:C357"/>
    <mergeCell ref="D357:J357"/>
    <mergeCell ref="A354:C354"/>
    <mergeCell ref="D354:J354"/>
    <mergeCell ref="A355:C355"/>
    <mergeCell ref="D355:J355"/>
    <mergeCell ref="E348:G348"/>
    <mergeCell ref="E349:G349"/>
    <mergeCell ref="A351:J351"/>
    <mergeCell ref="A353:J353"/>
    <mergeCell ref="E344:G344"/>
    <mergeCell ref="E345:G345"/>
    <mergeCell ref="E346:G346"/>
    <mergeCell ref="E347:G347"/>
    <mergeCell ref="I339:J339"/>
    <mergeCell ref="E341:G341"/>
    <mergeCell ref="E342:G342"/>
    <mergeCell ref="E343:G343"/>
    <mergeCell ref="B338:C338"/>
    <mergeCell ref="D338:E338"/>
    <mergeCell ref="G338:H338"/>
    <mergeCell ref="B339:C339"/>
    <mergeCell ref="D339:E339"/>
    <mergeCell ref="G339:H339"/>
    <mergeCell ref="B337:C337"/>
    <mergeCell ref="D337:E337"/>
    <mergeCell ref="G337:H337"/>
    <mergeCell ref="I337:J337"/>
    <mergeCell ref="B336:C336"/>
    <mergeCell ref="D336:E336"/>
    <mergeCell ref="G336:H336"/>
    <mergeCell ref="I336:J336"/>
    <mergeCell ref="A334:A335"/>
    <mergeCell ref="B334:E334"/>
    <mergeCell ref="G334:J334"/>
    <mergeCell ref="B335:C335"/>
    <mergeCell ref="D335:E335"/>
    <mergeCell ref="G335:H335"/>
    <mergeCell ref="I335:J335"/>
    <mergeCell ref="A331:C331"/>
    <mergeCell ref="D331:G331"/>
    <mergeCell ref="H331:J331"/>
    <mergeCell ref="A332:C332"/>
    <mergeCell ref="D332:G332"/>
    <mergeCell ref="H332:J332"/>
    <mergeCell ref="A329:C329"/>
    <mergeCell ref="D329:G329"/>
    <mergeCell ref="H329:J329"/>
    <mergeCell ref="A330:C330"/>
    <mergeCell ref="D330:G330"/>
    <mergeCell ref="H330:J330"/>
    <mergeCell ref="A326:C326"/>
    <mergeCell ref="D326:G326"/>
    <mergeCell ref="H326:J326"/>
    <mergeCell ref="A327:C327"/>
    <mergeCell ref="D327:G327"/>
    <mergeCell ref="H327:J327"/>
    <mergeCell ref="A324:C324"/>
    <mergeCell ref="D324:G324"/>
    <mergeCell ref="H324:J324"/>
    <mergeCell ref="A325:C325"/>
    <mergeCell ref="D325:G325"/>
    <mergeCell ref="H325:J325"/>
    <mergeCell ref="D321:G321"/>
    <mergeCell ref="H321:J321"/>
    <mergeCell ref="A322:J322"/>
    <mergeCell ref="A323:C323"/>
    <mergeCell ref="D323:G323"/>
    <mergeCell ref="H323:J323"/>
    <mergeCell ref="A320:C320"/>
    <mergeCell ref="D320:G320"/>
    <mergeCell ref="H320:J320"/>
    <mergeCell ref="A318:C318"/>
    <mergeCell ref="D318:G318"/>
    <mergeCell ref="H318:J318"/>
    <mergeCell ref="A319:C319"/>
    <mergeCell ref="D319:G319"/>
    <mergeCell ref="H319:J319"/>
    <mergeCell ref="A316:C316"/>
    <mergeCell ref="D316:G316"/>
    <mergeCell ref="H316:J316"/>
    <mergeCell ref="A317:C317"/>
    <mergeCell ref="D317:G317"/>
    <mergeCell ref="H317:J317"/>
    <mergeCell ref="A314:C314"/>
    <mergeCell ref="D314:G314"/>
    <mergeCell ref="H314:J314"/>
    <mergeCell ref="A315:C315"/>
    <mergeCell ref="D315:G315"/>
    <mergeCell ref="H315:J315"/>
    <mergeCell ref="A312:C312"/>
    <mergeCell ref="D312:G312"/>
    <mergeCell ref="H312:J312"/>
    <mergeCell ref="A313:C313"/>
    <mergeCell ref="D313:G313"/>
    <mergeCell ref="H313:J313"/>
    <mergeCell ref="A310:C310"/>
    <mergeCell ref="D310:G310"/>
    <mergeCell ref="H310:J310"/>
    <mergeCell ref="A311:C311"/>
    <mergeCell ref="D311:G311"/>
    <mergeCell ref="H311:J311"/>
    <mergeCell ref="A307:C307"/>
    <mergeCell ref="D307:G307"/>
    <mergeCell ref="H307:J307"/>
    <mergeCell ref="A309:C309"/>
    <mergeCell ref="D309:G309"/>
    <mergeCell ref="H309:J309"/>
    <mergeCell ref="A305:C305"/>
    <mergeCell ref="D305:G305"/>
    <mergeCell ref="H305:J305"/>
    <mergeCell ref="A306:C306"/>
    <mergeCell ref="D306:G306"/>
    <mergeCell ref="H306:J306"/>
    <mergeCell ref="A303:C303"/>
    <mergeCell ref="D303:G303"/>
    <mergeCell ref="H303:J303"/>
    <mergeCell ref="A304:C304"/>
    <mergeCell ref="D304:G304"/>
    <mergeCell ref="H304:J304"/>
    <mergeCell ref="A301:C301"/>
    <mergeCell ref="D301:G301"/>
    <mergeCell ref="H301:J301"/>
    <mergeCell ref="A302:C302"/>
    <mergeCell ref="D302:G302"/>
    <mergeCell ref="H302:J302"/>
    <mergeCell ref="A298:C298"/>
    <mergeCell ref="D298:G298"/>
    <mergeCell ref="H298:J298"/>
    <mergeCell ref="A300:C300"/>
    <mergeCell ref="D300:G300"/>
    <mergeCell ref="H300:J300"/>
    <mergeCell ref="A296:C296"/>
    <mergeCell ref="D296:G296"/>
    <mergeCell ref="H296:J296"/>
    <mergeCell ref="A297:C297"/>
    <mergeCell ref="D297:G297"/>
    <mergeCell ref="H297:J297"/>
    <mergeCell ref="A293:C293"/>
    <mergeCell ref="D293:G293"/>
    <mergeCell ref="H293:J293"/>
    <mergeCell ref="A295:C295"/>
    <mergeCell ref="D295:G295"/>
    <mergeCell ref="H295:J295"/>
    <mergeCell ref="A291:C291"/>
    <mergeCell ref="D291:G291"/>
    <mergeCell ref="H291:J291"/>
    <mergeCell ref="A292:C292"/>
    <mergeCell ref="D292:G292"/>
    <mergeCell ref="H292:J292"/>
    <mergeCell ref="A288:C288"/>
    <mergeCell ref="D288:G288"/>
    <mergeCell ref="H288:J288"/>
    <mergeCell ref="A290:C290"/>
    <mergeCell ref="D290:G290"/>
    <mergeCell ref="H290:J290"/>
    <mergeCell ref="A286:C286"/>
    <mergeCell ref="D286:G286"/>
    <mergeCell ref="H286:J286"/>
    <mergeCell ref="A287:C287"/>
    <mergeCell ref="D287:G287"/>
    <mergeCell ref="H287:J287"/>
    <mergeCell ref="A284:C284"/>
    <mergeCell ref="D284:G284"/>
    <mergeCell ref="H284:J284"/>
    <mergeCell ref="A285:C285"/>
    <mergeCell ref="D285:G285"/>
    <mergeCell ref="H285:J285"/>
    <mergeCell ref="A282:C282"/>
    <mergeCell ref="D282:G282"/>
    <mergeCell ref="H282:J282"/>
    <mergeCell ref="A283:C283"/>
    <mergeCell ref="D283:G283"/>
    <mergeCell ref="H283:J283"/>
    <mergeCell ref="A280:C280"/>
    <mergeCell ref="D280:G280"/>
    <mergeCell ref="H280:J280"/>
    <mergeCell ref="A281:C281"/>
    <mergeCell ref="D281:G281"/>
    <mergeCell ref="H281:J281"/>
    <mergeCell ref="A277:C277"/>
    <mergeCell ref="D277:G277"/>
    <mergeCell ref="H277:J277"/>
    <mergeCell ref="A279:C279"/>
    <mergeCell ref="D279:G279"/>
    <mergeCell ref="H279:J279"/>
    <mergeCell ref="A275:C275"/>
    <mergeCell ref="D275:G275"/>
    <mergeCell ref="H275:J275"/>
    <mergeCell ref="A276:C276"/>
    <mergeCell ref="D276:G276"/>
    <mergeCell ref="H276:J276"/>
    <mergeCell ref="A273:C273"/>
    <mergeCell ref="D273:G273"/>
    <mergeCell ref="H273:J273"/>
    <mergeCell ref="A274:C274"/>
    <mergeCell ref="D274:G274"/>
    <mergeCell ref="H274:J274"/>
    <mergeCell ref="A270:C270"/>
    <mergeCell ref="D270:G270"/>
    <mergeCell ref="H270:J270"/>
    <mergeCell ref="A271:C271"/>
    <mergeCell ref="D271:G271"/>
    <mergeCell ref="H271:J271"/>
    <mergeCell ref="A267:C267"/>
    <mergeCell ref="D267:G267"/>
    <mergeCell ref="H267:J267"/>
    <mergeCell ref="A269:C269"/>
    <mergeCell ref="D269:G269"/>
    <mergeCell ref="H269:J269"/>
    <mergeCell ref="A265:C265"/>
    <mergeCell ref="D265:G265"/>
    <mergeCell ref="H265:J265"/>
    <mergeCell ref="A266:C266"/>
    <mergeCell ref="D266:G266"/>
    <mergeCell ref="H266:J266"/>
    <mergeCell ref="A263:C263"/>
    <mergeCell ref="D263:G263"/>
    <mergeCell ref="H263:J263"/>
    <mergeCell ref="A264:C264"/>
    <mergeCell ref="D264:G264"/>
    <mergeCell ref="H264:J264"/>
    <mergeCell ref="A261:C261"/>
    <mergeCell ref="D261:G261"/>
    <mergeCell ref="H261:J261"/>
    <mergeCell ref="A262:C262"/>
    <mergeCell ref="D262:G262"/>
    <mergeCell ref="H262:J262"/>
    <mergeCell ref="A259:J259"/>
    <mergeCell ref="A260:C260"/>
    <mergeCell ref="D260:G260"/>
    <mergeCell ref="H260:J260"/>
    <mergeCell ref="A257:C257"/>
    <mergeCell ref="D257:G257"/>
    <mergeCell ref="H257:J257"/>
    <mergeCell ref="A258:C258"/>
    <mergeCell ref="D258:G258"/>
    <mergeCell ref="H258:J258"/>
    <mergeCell ref="A255:C255"/>
    <mergeCell ref="D255:G255"/>
    <mergeCell ref="H255:J255"/>
    <mergeCell ref="A256:C256"/>
    <mergeCell ref="D256:G256"/>
    <mergeCell ref="H256:J256"/>
    <mergeCell ref="A252:J252"/>
    <mergeCell ref="A254:C254"/>
    <mergeCell ref="D254:G254"/>
    <mergeCell ref="H254:J254"/>
    <mergeCell ref="A248:C248"/>
    <mergeCell ref="D248:G248"/>
    <mergeCell ref="H248:J248"/>
    <mergeCell ref="A249:C249"/>
    <mergeCell ref="D249:G249"/>
    <mergeCell ref="H249:J249"/>
    <mergeCell ref="A246:C246"/>
    <mergeCell ref="D246:G246"/>
    <mergeCell ref="H246:J246"/>
    <mergeCell ref="A247:C247"/>
    <mergeCell ref="D247:G247"/>
    <mergeCell ref="H247:J247"/>
    <mergeCell ref="A243:C243"/>
    <mergeCell ref="D243:G243"/>
    <mergeCell ref="H243:J243"/>
    <mergeCell ref="A244:C244"/>
    <mergeCell ref="D244:G244"/>
    <mergeCell ref="H244:J244"/>
    <mergeCell ref="A241:C241"/>
    <mergeCell ref="D241:G241"/>
    <mergeCell ref="H241:J241"/>
    <mergeCell ref="A242:C242"/>
    <mergeCell ref="D242:G242"/>
    <mergeCell ref="H242:J242"/>
    <mergeCell ref="A239:C239"/>
    <mergeCell ref="D239:G239"/>
    <mergeCell ref="H239:J239"/>
    <mergeCell ref="A240:C240"/>
    <mergeCell ref="D240:G240"/>
    <mergeCell ref="H240:J240"/>
    <mergeCell ref="B236:E236"/>
    <mergeCell ref="G236:J236"/>
    <mergeCell ref="B237:E237"/>
    <mergeCell ref="G237:J237"/>
    <mergeCell ref="B234:E234"/>
    <mergeCell ref="G234:J234"/>
    <mergeCell ref="B235:E235"/>
    <mergeCell ref="G235:J235"/>
    <mergeCell ref="H229:J229"/>
    <mergeCell ref="H230:J230"/>
    <mergeCell ref="B233:E233"/>
    <mergeCell ref="F233:J233"/>
    <mergeCell ref="H225:J225"/>
    <mergeCell ref="H226:J226"/>
    <mergeCell ref="H227:J227"/>
    <mergeCell ref="H228:J228"/>
    <mergeCell ref="H221:J221"/>
    <mergeCell ref="H222:J222"/>
    <mergeCell ref="H223:J223"/>
    <mergeCell ref="H224:J224"/>
    <mergeCell ref="H217:J217"/>
    <mergeCell ref="H218:J218"/>
    <mergeCell ref="H219:J219"/>
    <mergeCell ref="H220:J220"/>
    <mergeCell ref="H213:J213"/>
    <mergeCell ref="H214:J214"/>
    <mergeCell ref="H215:J215"/>
    <mergeCell ref="H216:J216"/>
    <mergeCell ref="A209:J209"/>
    <mergeCell ref="H210:J210"/>
    <mergeCell ref="H211:J211"/>
    <mergeCell ref="H212:J212"/>
    <mergeCell ref="A206:C206"/>
    <mergeCell ref="D206:G206"/>
    <mergeCell ref="H206:J206"/>
    <mergeCell ref="A208:J208"/>
    <mergeCell ref="A204:C204"/>
    <mergeCell ref="D204:G204"/>
    <mergeCell ref="H204:J204"/>
    <mergeCell ref="A205:C205"/>
    <mergeCell ref="D205:G205"/>
    <mergeCell ref="H205:J205"/>
    <mergeCell ref="A201:J201"/>
    <mergeCell ref="A203:C203"/>
    <mergeCell ref="D203:G203"/>
    <mergeCell ref="H203:J203"/>
    <mergeCell ref="A199:C199"/>
    <mergeCell ref="D199:G199"/>
    <mergeCell ref="H199:J199"/>
    <mergeCell ref="A200:C200"/>
    <mergeCell ref="D200:G200"/>
    <mergeCell ref="H200:J200"/>
    <mergeCell ref="A197:C197"/>
    <mergeCell ref="D197:G197"/>
    <mergeCell ref="H197:J197"/>
    <mergeCell ref="A198:C198"/>
    <mergeCell ref="D198:G198"/>
    <mergeCell ref="H198:J198"/>
    <mergeCell ref="A195:C195"/>
    <mergeCell ref="D195:G195"/>
    <mergeCell ref="H195:J195"/>
    <mergeCell ref="A196:C196"/>
    <mergeCell ref="D196:G196"/>
    <mergeCell ref="H196:J196"/>
    <mergeCell ref="A192:C192"/>
    <mergeCell ref="D192:G192"/>
    <mergeCell ref="H192:J192"/>
    <mergeCell ref="A193:C193"/>
    <mergeCell ref="D193:G193"/>
    <mergeCell ref="H193:J193"/>
    <mergeCell ref="A190:C190"/>
    <mergeCell ref="D190:G190"/>
    <mergeCell ref="H190:J190"/>
    <mergeCell ref="A191:C191"/>
    <mergeCell ref="D191:G191"/>
    <mergeCell ref="H191:J191"/>
    <mergeCell ref="A188:C188"/>
    <mergeCell ref="D188:G188"/>
    <mergeCell ref="H188:J188"/>
    <mergeCell ref="A189:C189"/>
    <mergeCell ref="D189:G189"/>
    <mergeCell ref="H189:J189"/>
    <mergeCell ref="A186:C186"/>
    <mergeCell ref="D186:G186"/>
    <mergeCell ref="H186:J186"/>
    <mergeCell ref="A187:C187"/>
    <mergeCell ref="D187:G187"/>
    <mergeCell ref="H187:J187"/>
    <mergeCell ref="A183:C183"/>
    <mergeCell ref="D183:G183"/>
    <mergeCell ref="H183:J183"/>
    <mergeCell ref="A184:C184"/>
    <mergeCell ref="D184:G184"/>
    <mergeCell ref="H184:J184"/>
    <mergeCell ref="A181:C181"/>
    <mergeCell ref="D181:G181"/>
    <mergeCell ref="H181:J181"/>
    <mergeCell ref="A182:C182"/>
    <mergeCell ref="D182:G182"/>
    <mergeCell ref="H182:J182"/>
    <mergeCell ref="A179:C179"/>
    <mergeCell ref="H179:J179"/>
    <mergeCell ref="A180:C180"/>
    <mergeCell ref="D180:G180"/>
    <mergeCell ref="H180:J180"/>
    <mergeCell ref="A177:C177"/>
    <mergeCell ref="D177:G177"/>
    <mergeCell ref="H177:J177"/>
    <mergeCell ref="A178:C178"/>
    <mergeCell ref="D178:G178"/>
    <mergeCell ref="H178:J178"/>
    <mergeCell ref="A174:C174"/>
    <mergeCell ref="D174:G174"/>
    <mergeCell ref="H174:J174"/>
    <mergeCell ref="A176:C176"/>
    <mergeCell ref="D176:G176"/>
    <mergeCell ref="H176:J176"/>
    <mergeCell ref="A172:C172"/>
    <mergeCell ref="D172:G172"/>
    <mergeCell ref="H172:J172"/>
    <mergeCell ref="A173:C173"/>
    <mergeCell ref="D173:G173"/>
    <mergeCell ref="H173:J173"/>
    <mergeCell ref="A170:C170"/>
    <mergeCell ref="D170:G170"/>
    <mergeCell ref="H170:J170"/>
    <mergeCell ref="A171:C171"/>
    <mergeCell ref="D171:G171"/>
    <mergeCell ref="H171:J171"/>
    <mergeCell ref="A168:C168"/>
    <mergeCell ref="D168:G168"/>
    <mergeCell ref="H168:J168"/>
    <mergeCell ref="A169:C169"/>
    <mergeCell ref="D169:G169"/>
    <mergeCell ref="H169:J169"/>
    <mergeCell ref="A165:C165"/>
    <mergeCell ref="D165:G165"/>
    <mergeCell ref="H165:J165"/>
    <mergeCell ref="A167:C167"/>
    <mergeCell ref="D167:G167"/>
    <mergeCell ref="H167:J167"/>
    <mergeCell ref="A163:C163"/>
    <mergeCell ref="D163:G163"/>
    <mergeCell ref="H163:J163"/>
    <mergeCell ref="A164:C164"/>
    <mergeCell ref="D164:G164"/>
    <mergeCell ref="H164:J164"/>
    <mergeCell ref="A160:C160"/>
    <mergeCell ref="D160:G160"/>
    <mergeCell ref="H160:J160"/>
    <mergeCell ref="A162:C162"/>
    <mergeCell ref="D162:G162"/>
    <mergeCell ref="H162:J162"/>
    <mergeCell ref="A158:C158"/>
    <mergeCell ref="D158:G158"/>
    <mergeCell ref="H158:J158"/>
    <mergeCell ref="A159:C159"/>
    <mergeCell ref="D159:G159"/>
    <mergeCell ref="H159:J159"/>
    <mergeCell ref="A156:C156"/>
    <mergeCell ref="D156:G156"/>
    <mergeCell ref="H156:J156"/>
    <mergeCell ref="A157:C157"/>
    <mergeCell ref="D157:G157"/>
    <mergeCell ref="H157:J157"/>
    <mergeCell ref="A154:C154"/>
    <mergeCell ref="D154:G154"/>
    <mergeCell ref="H154:J154"/>
    <mergeCell ref="A155:C155"/>
    <mergeCell ref="D155:G155"/>
    <mergeCell ref="H155:J155"/>
    <mergeCell ref="A152:C152"/>
    <mergeCell ref="D152:G152"/>
    <mergeCell ref="H152:J152"/>
    <mergeCell ref="A153:C153"/>
    <mergeCell ref="D153:G153"/>
    <mergeCell ref="H153:J153"/>
    <mergeCell ref="A150:C150"/>
    <mergeCell ref="D150:G150"/>
    <mergeCell ref="H150:J150"/>
    <mergeCell ref="A151:C151"/>
    <mergeCell ref="D151:G151"/>
    <mergeCell ref="H151:J151"/>
    <mergeCell ref="A148:C148"/>
    <mergeCell ref="D148:G148"/>
    <mergeCell ref="H148:J148"/>
    <mergeCell ref="A149:C149"/>
    <mergeCell ref="D149:G149"/>
    <mergeCell ref="H149:J149"/>
    <mergeCell ref="A145:C145"/>
    <mergeCell ref="D145:G145"/>
    <mergeCell ref="H145:J145"/>
    <mergeCell ref="A146:C146"/>
    <mergeCell ref="D146:G146"/>
    <mergeCell ref="H146:J146"/>
    <mergeCell ref="C142:D142"/>
    <mergeCell ref="E142:F142"/>
    <mergeCell ref="G142:H142"/>
    <mergeCell ref="A144:C144"/>
    <mergeCell ref="D144:G144"/>
    <mergeCell ref="H144:J144"/>
    <mergeCell ref="C140:D140"/>
    <mergeCell ref="E140:F140"/>
    <mergeCell ref="G140:H140"/>
    <mergeCell ref="C141:D141"/>
    <mergeCell ref="E141:F141"/>
    <mergeCell ref="G141:H141"/>
    <mergeCell ref="C138:D138"/>
    <mergeCell ref="G138:H138"/>
    <mergeCell ref="C139:D139"/>
    <mergeCell ref="E139:F139"/>
    <mergeCell ref="G139:H139"/>
    <mergeCell ref="C136:D136"/>
    <mergeCell ref="E136:F136"/>
    <mergeCell ref="G136:H136"/>
    <mergeCell ref="C137:D137"/>
    <mergeCell ref="E137:F137"/>
    <mergeCell ref="G137:H137"/>
    <mergeCell ref="C134:D134"/>
    <mergeCell ref="E134:F134"/>
    <mergeCell ref="G134:H134"/>
    <mergeCell ref="C135:D135"/>
    <mergeCell ref="E135:F135"/>
    <mergeCell ref="G135:H135"/>
    <mergeCell ref="C132:D132"/>
    <mergeCell ref="E132:F132"/>
    <mergeCell ref="G132:H132"/>
    <mergeCell ref="C133:D133"/>
    <mergeCell ref="G133:H133"/>
    <mergeCell ref="C130:D130"/>
    <mergeCell ref="E130:F130"/>
    <mergeCell ref="G130:H130"/>
    <mergeCell ref="C131:D131"/>
    <mergeCell ref="E131:F131"/>
    <mergeCell ref="G131:H131"/>
    <mergeCell ref="A128:J128"/>
    <mergeCell ref="C129:D129"/>
    <mergeCell ref="E129:F129"/>
    <mergeCell ref="G129:H129"/>
    <mergeCell ref="A125:C125"/>
    <mergeCell ref="D125:G125"/>
    <mergeCell ref="H125:J125"/>
    <mergeCell ref="A126:C126"/>
    <mergeCell ref="D126:G126"/>
    <mergeCell ref="H126:J126"/>
    <mergeCell ref="A122:C122"/>
    <mergeCell ref="D122:G122"/>
    <mergeCell ref="H122:J122"/>
    <mergeCell ref="A124:C124"/>
    <mergeCell ref="D124:G124"/>
    <mergeCell ref="H124:J124"/>
    <mergeCell ref="A120:C120"/>
    <mergeCell ref="D120:G120"/>
    <mergeCell ref="H120:J120"/>
    <mergeCell ref="A121:C121"/>
    <mergeCell ref="D121:G121"/>
    <mergeCell ref="H121:J121"/>
    <mergeCell ref="A118:C118"/>
    <mergeCell ref="D118:G118"/>
    <mergeCell ref="H118:J118"/>
    <mergeCell ref="A119:C119"/>
    <mergeCell ref="D119:G119"/>
    <mergeCell ref="H119:J119"/>
    <mergeCell ref="D116:G116"/>
    <mergeCell ref="H116:J116"/>
    <mergeCell ref="A117:C117"/>
    <mergeCell ref="D117:G117"/>
    <mergeCell ref="H117:J117"/>
    <mergeCell ref="A114:C114"/>
    <mergeCell ref="D114:G114"/>
    <mergeCell ref="H114:J114"/>
    <mergeCell ref="A115:C115"/>
    <mergeCell ref="D115:G115"/>
    <mergeCell ref="H115:J115"/>
    <mergeCell ref="A111:C111"/>
    <mergeCell ref="D111:G111"/>
    <mergeCell ref="H111:J111"/>
    <mergeCell ref="A113:C113"/>
    <mergeCell ref="D113:G113"/>
    <mergeCell ref="H113:J113"/>
    <mergeCell ref="A109:C109"/>
    <mergeCell ref="D109:G109"/>
    <mergeCell ref="H109:J109"/>
    <mergeCell ref="A110:C110"/>
    <mergeCell ref="D110:G110"/>
    <mergeCell ref="H110:J110"/>
    <mergeCell ref="A107:C107"/>
    <mergeCell ref="D107:G107"/>
    <mergeCell ref="H107:J107"/>
    <mergeCell ref="A108:C108"/>
    <mergeCell ref="D108:G108"/>
    <mergeCell ref="H108:J108"/>
    <mergeCell ref="A105:C105"/>
    <mergeCell ref="D105:G105"/>
    <mergeCell ref="H105:J105"/>
    <mergeCell ref="A106:C106"/>
    <mergeCell ref="D106:G106"/>
    <mergeCell ref="H106:J106"/>
    <mergeCell ref="A102:C102"/>
    <mergeCell ref="D102:G102"/>
    <mergeCell ref="H102:J102"/>
    <mergeCell ref="A104:C104"/>
    <mergeCell ref="D104:G104"/>
    <mergeCell ref="H104:J104"/>
    <mergeCell ref="A100:C100"/>
    <mergeCell ref="D100:G100"/>
    <mergeCell ref="H100:J100"/>
    <mergeCell ref="A101:C101"/>
    <mergeCell ref="D101:G101"/>
    <mergeCell ref="H101:J101"/>
    <mergeCell ref="A98:C98"/>
    <mergeCell ref="D98:G98"/>
    <mergeCell ref="H98:J98"/>
    <mergeCell ref="A99:C99"/>
    <mergeCell ref="D99:G99"/>
    <mergeCell ref="H99:J99"/>
    <mergeCell ref="A96:C96"/>
    <mergeCell ref="H96:J96"/>
    <mergeCell ref="A97:C97"/>
    <mergeCell ref="D97:G97"/>
    <mergeCell ref="H97:J97"/>
    <mergeCell ref="A94:C94"/>
    <mergeCell ref="D94:G94"/>
    <mergeCell ref="H94:J94"/>
    <mergeCell ref="A95:C95"/>
    <mergeCell ref="D95:G95"/>
    <mergeCell ref="H95:J95"/>
    <mergeCell ref="A92:C92"/>
    <mergeCell ref="D92:G92"/>
    <mergeCell ref="H92:J92"/>
    <mergeCell ref="A93:C93"/>
    <mergeCell ref="D93:G93"/>
    <mergeCell ref="H93:J93"/>
    <mergeCell ref="A90:C90"/>
    <mergeCell ref="D90:G90"/>
    <mergeCell ref="H90:J90"/>
    <mergeCell ref="A91:C91"/>
    <mergeCell ref="D91:G91"/>
    <mergeCell ref="H91:J91"/>
    <mergeCell ref="A88:C88"/>
    <mergeCell ref="D88:G88"/>
    <mergeCell ref="H88:J88"/>
    <mergeCell ref="A89:C89"/>
    <mergeCell ref="D89:G89"/>
    <mergeCell ref="H89:J89"/>
    <mergeCell ref="A86:C86"/>
    <mergeCell ref="D86:G86"/>
    <mergeCell ref="H86:J86"/>
    <mergeCell ref="A87:C87"/>
    <mergeCell ref="D87:G87"/>
    <mergeCell ref="H87:J87"/>
    <mergeCell ref="A84:C84"/>
    <mergeCell ref="D84:G84"/>
    <mergeCell ref="H84:J84"/>
    <mergeCell ref="A85:C85"/>
    <mergeCell ref="D85:G85"/>
    <mergeCell ref="H85:J85"/>
    <mergeCell ref="A82:C82"/>
    <mergeCell ref="D82:G82"/>
    <mergeCell ref="H82:J82"/>
    <mergeCell ref="A83:C83"/>
    <mergeCell ref="D83:G83"/>
    <mergeCell ref="H83:J83"/>
    <mergeCell ref="A80:C80"/>
    <mergeCell ref="D80:G80"/>
    <mergeCell ref="H80:J80"/>
    <mergeCell ref="D81:G81"/>
    <mergeCell ref="A77:C77"/>
    <mergeCell ref="D77:G77"/>
    <mergeCell ref="H77:J77"/>
    <mergeCell ref="A79:C79"/>
    <mergeCell ref="D79:G79"/>
    <mergeCell ref="H79:J79"/>
    <mergeCell ref="A75:C75"/>
    <mergeCell ref="D75:G75"/>
    <mergeCell ref="H75:J75"/>
    <mergeCell ref="A76:C76"/>
    <mergeCell ref="D76:G76"/>
    <mergeCell ref="H76:J76"/>
    <mergeCell ref="A73:C73"/>
    <mergeCell ref="D73:G73"/>
    <mergeCell ref="H73:J73"/>
    <mergeCell ref="A74:C74"/>
    <mergeCell ref="D74:G74"/>
    <mergeCell ref="H74:J74"/>
    <mergeCell ref="A71:C71"/>
    <mergeCell ref="D71:G71"/>
    <mergeCell ref="H71:J71"/>
    <mergeCell ref="A72:C72"/>
    <mergeCell ref="D72:G72"/>
    <mergeCell ref="H72:J72"/>
    <mergeCell ref="A69:C69"/>
    <mergeCell ref="D69:G69"/>
    <mergeCell ref="H69:J69"/>
    <mergeCell ref="A70:C70"/>
    <mergeCell ref="D70:G70"/>
    <mergeCell ref="H70:J70"/>
    <mergeCell ref="A64:J64"/>
    <mergeCell ref="A67:J67"/>
    <mergeCell ref="A68:C68"/>
    <mergeCell ref="D68:G68"/>
    <mergeCell ref="H68:J68"/>
    <mergeCell ref="A60:J60"/>
    <mergeCell ref="A61:J61"/>
    <mergeCell ref="A62:J62"/>
    <mergeCell ref="A63:J63"/>
    <mergeCell ref="A56:J56"/>
    <mergeCell ref="A57:J57"/>
    <mergeCell ref="A58:J58"/>
    <mergeCell ref="A59:J59"/>
    <mergeCell ref="A52:J52"/>
    <mergeCell ref="A53:J53"/>
    <mergeCell ref="A54:J54"/>
    <mergeCell ref="A55:J55"/>
    <mergeCell ref="A48:J48"/>
    <mergeCell ref="A49:J49"/>
    <mergeCell ref="A50:J50"/>
    <mergeCell ref="A51:J51"/>
    <mergeCell ref="A44:J44"/>
    <mergeCell ref="A45:J45"/>
    <mergeCell ref="A46:J46"/>
    <mergeCell ref="A47:J47"/>
    <mergeCell ref="A40:J40"/>
    <mergeCell ref="A41:J41"/>
    <mergeCell ref="A42:J42"/>
    <mergeCell ref="A43:J43"/>
    <mergeCell ref="A36:J36"/>
    <mergeCell ref="A37:G37"/>
    <mergeCell ref="A38:J38"/>
    <mergeCell ref="A39:J39"/>
    <mergeCell ref="A32:J32"/>
    <mergeCell ref="A33:J33"/>
    <mergeCell ref="A34:J34"/>
    <mergeCell ref="A35:J35"/>
    <mergeCell ref="A28:J28"/>
    <mergeCell ref="A29:J29"/>
    <mergeCell ref="A30:J30"/>
    <mergeCell ref="A31:G31"/>
    <mergeCell ref="A21:J21"/>
    <mergeCell ref="A22:J22"/>
    <mergeCell ref="A26:J26"/>
    <mergeCell ref="A27:J27"/>
    <mergeCell ref="A16:J16"/>
    <mergeCell ref="A17:J17"/>
    <mergeCell ref="A19:G19"/>
    <mergeCell ref="A20:J20"/>
    <mergeCell ref="A11:J11"/>
    <mergeCell ref="A12:J12"/>
    <mergeCell ref="A13:J13"/>
    <mergeCell ref="A15:H15"/>
    <mergeCell ref="G5:J5"/>
    <mergeCell ref="A7:J7"/>
    <mergeCell ref="A8:J8"/>
    <mergeCell ref="A10:G10"/>
  </mergeCells>
  <printOptions/>
  <pageMargins left="0.4" right="0.17" top="0.5" bottom="0.59" header="0.17" footer="0.29"/>
  <pageSetup horizontalDpi="600" verticalDpi="600" orientation="portrait" paperSize="9"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2012-01-21T09:39:17Z</cp:lastPrinted>
  <dcterms:created xsi:type="dcterms:W3CDTF">2011-01-11T01:32:30Z</dcterms:created>
  <dcterms:modified xsi:type="dcterms:W3CDTF">2012-01-30T00:23:16Z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